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655" windowHeight="11955"/>
  </bookViews>
  <sheets>
    <sheet name="Rekapitulace stavby" sheetId="1" r:id="rId1"/>
    <sheet name="SO 001 - Všeobecné a obec..." sheetId="2" r:id="rId2"/>
    <sheet name="SO 101 - Okružní křižovat..." sheetId="3" r:id="rId3"/>
    <sheet name="SO 102 - Místní komunikac..." sheetId="4" r:id="rId4"/>
    <sheet name="SO 103 - Místní komunikac..." sheetId="5" r:id="rId5"/>
    <sheet name="SO 104 - Parkoviště v uli..." sheetId="6" r:id="rId6"/>
    <sheet name="SO 105 - Chodníky – beton..." sheetId="7" r:id="rId7"/>
    <sheet name="SO 106 - Rameno k motorestu " sheetId="8" r:id="rId8"/>
    <sheet name="SO 201 - Protihluková stěna " sheetId="9" r:id="rId9"/>
    <sheet name="SO 301 - Odvodnění komuni..." sheetId="10" r:id="rId10"/>
    <sheet name="SO 302 - Prodloužení prop..." sheetId="11" r:id="rId11"/>
    <sheet name="SO 303 - Přeložka vodovodu " sheetId="12" r:id="rId12"/>
    <sheet name="SO 401 - VEŘEJNÉ OSVĚTLENÍ " sheetId="13" r:id="rId13"/>
    <sheet name="Pokyny pro vyplnění" sheetId="14" r:id="rId14"/>
  </sheets>
  <definedNames>
    <definedName name="_xlnm._FilterDatabase" localSheetId="1" hidden="1">'SO 001 - Všeobecné a obec...'!$C$85:$K$135</definedName>
    <definedName name="_xlnm._FilterDatabase" localSheetId="2" hidden="1">'SO 101 - Okružní křižovat...'!$C$82:$K$251</definedName>
    <definedName name="_xlnm._FilterDatabase" localSheetId="3" hidden="1">'SO 102 - Místní komunikac...'!$C$81:$K$176</definedName>
    <definedName name="_xlnm._FilterDatabase" localSheetId="4" hidden="1">'SO 103 - Místní komunikac...'!$C$81:$K$160</definedName>
    <definedName name="_xlnm._FilterDatabase" localSheetId="5" hidden="1">'SO 104 - Parkoviště v uli...'!$C$81:$K$185</definedName>
    <definedName name="_xlnm._FilterDatabase" localSheetId="6" hidden="1">'SO 105 - Chodníky – beton...'!$C$81:$K$182</definedName>
    <definedName name="_xlnm._FilterDatabase" localSheetId="7" hidden="1">'SO 106 - Rameno k motorestu '!$C$81:$K$194</definedName>
    <definedName name="_xlnm._FilterDatabase" localSheetId="8" hidden="1">'SO 201 - Protihluková stěna '!$C$79:$K$113</definedName>
    <definedName name="_xlnm._FilterDatabase" localSheetId="9" hidden="1">'SO 301 - Odvodnění komuni...'!$C$83:$K$139</definedName>
    <definedName name="_xlnm._FilterDatabase" localSheetId="10" hidden="1">'SO 302 - Prodloužení prop...'!$C$84:$K$129</definedName>
    <definedName name="_xlnm._FilterDatabase" localSheetId="11" hidden="1">'SO 303 - Přeložka vodovodu '!$C$83:$K$148</definedName>
    <definedName name="_xlnm._FilterDatabase" localSheetId="12" hidden="1">'SO 401 - VEŘEJNÉ OSVĚTLENÍ '!$C$91:$K$177</definedName>
    <definedName name="_xlnm.Print_Titles" localSheetId="0">'Rekapitulace stavby'!$49:$49</definedName>
    <definedName name="_xlnm.Print_Titles" localSheetId="1">'SO 001 - Všeobecné a obec...'!$85:$85</definedName>
    <definedName name="_xlnm.Print_Titles" localSheetId="2">'SO 101 - Okružní křižovat...'!$82:$82</definedName>
    <definedName name="_xlnm.Print_Titles" localSheetId="3">'SO 102 - Místní komunikac...'!$81:$81</definedName>
    <definedName name="_xlnm.Print_Titles" localSheetId="4">'SO 103 - Místní komunikac...'!$81:$81</definedName>
    <definedName name="_xlnm.Print_Titles" localSheetId="5">'SO 104 - Parkoviště v uli...'!$81:$81</definedName>
    <definedName name="_xlnm.Print_Titles" localSheetId="6">'SO 105 - Chodníky – beton...'!$81:$81</definedName>
    <definedName name="_xlnm.Print_Titles" localSheetId="7">'SO 106 - Rameno k motorestu '!$81:$81</definedName>
    <definedName name="_xlnm.Print_Titles" localSheetId="8">'SO 201 - Protihluková stěna '!$79:$79</definedName>
    <definedName name="_xlnm.Print_Titles" localSheetId="9">'SO 301 - Odvodnění komuni...'!$83:$83</definedName>
    <definedName name="_xlnm.Print_Titles" localSheetId="10">'SO 302 - Prodloužení prop...'!$84:$84</definedName>
    <definedName name="_xlnm.Print_Titles" localSheetId="11">'SO 303 - Přeložka vodovodu '!$83:$83</definedName>
    <definedName name="_xlnm.Print_Titles" localSheetId="12">'SO 401 - VEŘEJNÉ OSVĚTLENÍ '!$91:$91</definedName>
    <definedName name="_xlnm.Print_Area" localSheetId="1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stavby'!$C$39:$AQ$64</definedName>
    <definedName name="_xlnm.Print_Area" localSheetId="1">'SO 001 - Všeobecné a obec...'!$C$4:$J$36,'SO 001 - Všeobecné a obec...'!$C$42:$J$67,'SO 001 - Všeobecné a obec...'!$C$73:$K$135</definedName>
    <definedName name="_xlnm.Print_Area" localSheetId="2">'SO 101 - Okružní křižovat...'!$C$4:$J$36,'SO 101 - Okružní křižovat...'!$C$42:$J$64,'SO 101 - Okružní křižovat...'!$C$70:$K$251</definedName>
    <definedName name="_xlnm.Print_Area" localSheetId="3">'SO 102 - Místní komunikac...'!$C$4:$J$36,'SO 102 - Místní komunikac...'!$C$42:$J$63,'SO 102 - Místní komunikac...'!$C$69:$K$176</definedName>
    <definedName name="_xlnm.Print_Area" localSheetId="4">'SO 103 - Místní komunikac...'!$C$4:$J$36,'SO 103 - Místní komunikac...'!$C$42:$J$63,'SO 103 - Místní komunikac...'!$C$69:$K$160</definedName>
    <definedName name="_xlnm.Print_Area" localSheetId="5">'SO 104 - Parkoviště v uli...'!$C$4:$J$36,'SO 104 - Parkoviště v uli...'!$C$42:$J$63,'SO 104 - Parkoviště v uli...'!$C$69:$K$185</definedName>
    <definedName name="_xlnm.Print_Area" localSheetId="6">'SO 105 - Chodníky – beton...'!$C$4:$J$36,'SO 105 - Chodníky – beton...'!$C$42:$J$63,'SO 105 - Chodníky – beton...'!$C$69:$K$182</definedName>
    <definedName name="_xlnm.Print_Area" localSheetId="7">'SO 106 - Rameno k motorestu '!$C$4:$J$36,'SO 106 - Rameno k motorestu '!$C$42:$J$63,'SO 106 - Rameno k motorestu '!$C$69:$K$194</definedName>
    <definedName name="_xlnm.Print_Area" localSheetId="8">'SO 201 - Protihluková stěna '!$C$4:$J$36,'SO 201 - Protihluková stěna '!$C$42:$J$61,'SO 201 - Protihluková stěna '!$C$67:$K$113</definedName>
    <definedName name="_xlnm.Print_Area" localSheetId="9">'SO 301 - Odvodnění komuni...'!$C$4:$J$36,'SO 301 - Odvodnění komuni...'!$C$42:$J$65,'SO 301 - Odvodnění komuni...'!$C$71:$K$139</definedName>
    <definedName name="_xlnm.Print_Area" localSheetId="10">'SO 302 - Prodloužení prop...'!$C$4:$J$36,'SO 302 - Prodloužení prop...'!$C$42:$J$66,'SO 302 - Prodloužení prop...'!$C$72:$K$129</definedName>
    <definedName name="_xlnm.Print_Area" localSheetId="11">'SO 303 - Přeložka vodovodu '!$C$4:$J$36,'SO 303 - Přeložka vodovodu '!$C$42:$J$65,'SO 303 - Přeložka vodovodu '!$C$71:$K$148</definedName>
    <definedName name="_xlnm.Print_Area" localSheetId="12">'SO 401 - VEŘEJNÉ OSVĚTLENÍ '!$C$4:$J$36,'SO 401 - VEŘEJNÉ OSVĚTLENÍ '!$C$42:$J$73,'SO 401 - VEŘEJNÉ OSVĚTLENÍ '!$C$79:$K$177</definedName>
  </definedNames>
  <calcPr calcId="125725"/>
</workbook>
</file>

<file path=xl/calcChain.xml><?xml version="1.0" encoding="utf-8"?>
<calcChain xmlns="http://schemas.openxmlformats.org/spreadsheetml/2006/main">
  <c r="AY63" i="1"/>
  <c r="AX63"/>
  <c r="BI177" i="13"/>
  <c r="BH177"/>
  <c r="BG177"/>
  <c r="BF177"/>
  <c r="T177"/>
  <c r="T176" s="1"/>
  <c r="R177"/>
  <c r="R176" s="1"/>
  <c r="P177"/>
  <c r="P176" s="1"/>
  <c r="BK177"/>
  <c r="BK176" s="1"/>
  <c r="J176" s="1"/>
  <c r="J72" s="1"/>
  <c r="J177"/>
  <c r="BE177" s="1"/>
  <c r="BI175"/>
  <c r="BH175"/>
  <c r="BG175"/>
  <c r="BF175"/>
  <c r="T175"/>
  <c r="R175"/>
  <c r="P175"/>
  <c r="BK175"/>
  <c r="J175"/>
  <c r="BE175" s="1"/>
  <c r="BI173"/>
  <c r="BH173"/>
  <c r="BG173"/>
  <c r="BF173"/>
  <c r="T173"/>
  <c r="R173"/>
  <c r="P173"/>
  <c r="BK173"/>
  <c r="J173"/>
  <c r="BE173" s="1"/>
  <c r="BI172"/>
  <c r="BH172"/>
  <c r="BG172"/>
  <c r="BF172"/>
  <c r="BE172"/>
  <c r="T172"/>
  <c r="T171" s="1"/>
  <c r="T170" s="1"/>
  <c r="R172"/>
  <c r="R171" s="1"/>
  <c r="R170" s="1"/>
  <c r="P172"/>
  <c r="P171" s="1"/>
  <c r="P170" s="1"/>
  <c r="BK172"/>
  <c r="BK171" s="1"/>
  <c r="J172"/>
  <c r="BI169"/>
  <c r="BH169"/>
  <c r="BG169"/>
  <c r="BF169"/>
  <c r="BE169"/>
  <c r="T169"/>
  <c r="R169"/>
  <c r="P169"/>
  <c r="BK169"/>
  <c r="J169"/>
  <c r="BI167"/>
  <c r="BH167"/>
  <c r="BG167"/>
  <c r="BF167"/>
  <c r="BE167"/>
  <c r="T167"/>
  <c r="R167"/>
  <c r="P167"/>
  <c r="BK167"/>
  <c r="J167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2"/>
  <c r="BH162"/>
  <c r="BG162"/>
  <c r="BF162"/>
  <c r="BE162"/>
  <c r="T162"/>
  <c r="R162"/>
  <c r="P162"/>
  <c r="BK162"/>
  <c r="J162"/>
  <c r="BI161"/>
  <c r="BH161"/>
  <c r="BG161"/>
  <c r="BF161"/>
  <c r="BE161"/>
  <c r="T161"/>
  <c r="R161"/>
  <c r="P161"/>
  <c r="BK161"/>
  <c r="J161"/>
  <c r="BI160"/>
  <c r="BH160"/>
  <c r="BG160"/>
  <c r="BF160"/>
  <c r="BE160"/>
  <c r="T160"/>
  <c r="R160"/>
  <c r="P160"/>
  <c r="BK160"/>
  <c r="J160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7"/>
  <c r="BH157"/>
  <c r="BG157"/>
  <c r="BF157"/>
  <c r="BE157"/>
  <c r="T157"/>
  <c r="R157"/>
  <c r="P157"/>
  <c r="BK157"/>
  <c r="J157"/>
  <c r="BI156"/>
  <c r="BH156"/>
  <c r="BG156"/>
  <c r="BF156"/>
  <c r="BE156"/>
  <c r="T156"/>
  <c r="T155" s="1"/>
  <c r="R156"/>
  <c r="R155" s="1"/>
  <c r="P156"/>
  <c r="P155" s="1"/>
  <c r="BK156"/>
  <c r="BK155" s="1"/>
  <c r="J155" s="1"/>
  <c r="J69" s="1"/>
  <c r="J156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T150" s="1"/>
  <c r="R151"/>
  <c r="R150" s="1"/>
  <c r="P151"/>
  <c r="P150" s="1"/>
  <c r="BK151"/>
  <c r="BK150" s="1"/>
  <c r="J150" s="1"/>
  <c r="J68" s="1"/>
  <c r="J151"/>
  <c r="BE151" s="1"/>
  <c r="BI149"/>
  <c r="BH149"/>
  <c r="BG149"/>
  <c r="BF149"/>
  <c r="BE149"/>
  <c r="T149"/>
  <c r="R149"/>
  <c r="P149"/>
  <c r="BK149"/>
  <c r="J149"/>
  <c r="BI148"/>
  <c r="BH148"/>
  <c r="BG148"/>
  <c r="BF148"/>
  <c r="BE148"/>
  <c r="T148"/>
  <c r="R148"/>
  <c r="P148"/>
  <c r="BK148"/>
  <c r="J148"/>
  <c r="BI147"/>
  <c r="BH147"/>
  <c r="BG147"/>
  <c r="BF147"/>
  <c r="BE147"/>
  <c r="T147"/>
  <c r="R147"/>
  <c r="P147"/>
  <c r="BK147"/>
  <c r="J147"/>
  <c r="BI146"/>
  <c r="BH146"/>
  <c r="BG146"/>
  <c r="BF146"/>
  <c r="BE146"/>
  <c r="T146"/>
  <c r="T145" s="1"/>
  <c r="R146"/>
  <c r="R145" s="1"/>
  <c r="P146"/>
  <c r="P145" s="1"/>
  <c r="BK146"/>
  <c r="BK145" s="1"/>
  <c r="J145" s="1"/>
  <c r="J67" s="1"/>
  <c r="J146"/>
  <c r="BI144"/>
  <c r="BH144"/>
  <c r="BG144"/>
  <c r="BF144"/>
  <c r="T144"/>
  <c r="R144"/>
  <c r="P144"/>
  <c r="BK144"/>
  <c r="J144"/>
  <c r="BE144" s="1"/>
  <c r="BI143"/>
  <c r="BH143"/>
  <c r="BG143"/>
  <c r="BF143"/>
  <c r="T143"/>
  <c r="T142" s="1"/>
  <c r="R143"/>
  <c r="R142" s="1"/>
  <c r="P143"/>
  <c r="P142" s="1"/>
  <c r="BK143"/>
  <c r="BK142" s="1"/>
  <c r="J142" s="1"/>
  <c r="J66" s="1"/>
  <c r="J143"/>
  <c r="BE143" s="1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7"/>
  <c r="BH137"/>
  <c r="BG137"/>
  <c r="BF137"/>
  <c r="BE137"/>
  <c r="T137"/>
  <c r="T136" s="1"/>
  <c r="R137"/>
  <c r="R136" s="1"/>
  <c r="P137"/>
  <c r="P136" s="1"/>
  <c r="BK137"/>
  <c r="BK136" s="1"/>
  <c r="J136" s="1"/>
  <c r="J65" s="1"/>
  <c r="J137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T131" s="1"/>
  <c r="T130" s="1"/>
  <c r="R132"/>
  <c r="R131" s="1"/>
  <c r="R130" s="1"/>
  <c r="P132"/>
  <c r="P131" s="1"/>
  <c r="P130" s="1"/>
  <c r="BK132"/>
  <c r="BK131" s="1"/>
  <c r="J132"/>
  <c r="BE132" s="1"/>
  <c r="BI129"/>
  <c r="BH129"/>
  <c r="BG129"/>
  <c r="BF129"/>
  <c r="T129"/>
  <c r="T128" s="1"/>
  <c r="R129"/>
  <c r="R128" s="1"/>
  <c r="P129"/>
  <c r="P128" s="1"/>
  <c r="BK129"/>
  <c r="BK128" s="1"/>
  <c r="J128" s="1"/>
  <c r="J62" s="1"/>
  <c r="J129"/>
  <c r="BE129" s="1"/>
  <c r="BI127"/>
  <c r="BH127"/>
  <c r="BG127"/>
  <c r="BF127"/>
  <c r="BE127"/>
  <c r="T127"/>
  <c r="T126" s="1"/>
  <c r="R127"/>
  <c r="R126" s="1"/>
  <c r="P127"/>
  <c r="P126" s="1"/>
  <c r="BK127"/>
  <c r="BK126" s="1"/>
  <c r="J126" s="1"/>
  <c r="J61" s="1"/>
  <c r="J127"/>
  <c r="BI124"/>
  <c r="BH124"/>
  <c r="BG124"/>
  <c r="BF124"/>
  <c r="T124"/>
  <c r="T123" s="1"/>
  <c r="R124"/>
  <c r="R123" s="1"/>
  <c r="P124"/>
  <c r="P123" s="1"/>
  <c r="BK124"/>
  <c r="BK123" s="1"/>
  <c r="J123" s="1"/>
  <c r="J60" s="1"/>
  <c r="J124"/>
  <c r="BE124" s="1"/>
  <c r="BI122"/>
  <c r="BH122"/>
  <c r="BG122"/>
  <c r="BF122"/>
  <c r="BE122"/>
  <c r="T122"/>
  <c r="T121" s="1"/>
  <c r="R122"/>
  <c r="R121" s="1"/>
  <c r="P122"/>
  <c r="P121" s="1"/>
  <c r="BK122"/>
  <c r="BK121" s="1"/>
  <c r="J121" s="1"/>
  <c r="J59" s="1"/>
  <c r="J122"/>
  <c r="BI117"/>
  <c r="BH117"/>
  <c r="BG117"/>
  <c r="BF117"/>
  <c r="T117"/>
  <c r="R117"/>
  <c r="P117"/>
  <c r="BK117"/>
  <c r="J117"/>
  <c r="BE117" s="1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5"/>
  <c r="F34" s="1"/>
  <c r="BD63" i="1" s="1"/>
  <c r="BH95" i="13"/>
  <c r="F33" s="1"/>
  <c r="BC63" i="1" s="1"/>
  <c r="BG95" i="13"/>
  <c r="F32" s="1"/>
  <c r="BB63" i="1" s="1"/>
  <c r="BF95" i="13"/>
  <c r="J31" s="1"/>
  <c r="AW63" i="1" s="1"/>
  <c r="BE95" i="13"/>
  <c r="J30" s="1"/>
  <c r="AV63" i="1" s="1"/>
  <c r="T95" i="13"/>
  <c r="T94" s="1"/>
  <c r="T93" s="1"/>
  <c r="T92" s="1"/>
  <c r="R95"/>
  <c r="R94" s="1"/>
  <c r="R93" s="1"/>
  <c r="R92" s="1"/>
  <c r="P95"/>
  <c r="P94" s="1"/>
  <c r="P93" s="1"/>
  <c r="P92" s="1"/>
  <c r="AU63" i="1" s="1"/>
  <c r="BK95" i="13"/>
  <c r="BK94" s="1"/>
  <c r="J95"/>
  <c r="J88"/>
  <c r="F88"/>
  <c r="F86"/>
  <c r="E84"/>
  <c r="J51"/>
  <c r="F51"/>
  <c r="F49"/>
  <c r="E47"/>
  <c r="J18"/>
  <c r="E18"/>
  <c r="F89" s="1"/>
  <c r="J17"/>
  <c r="J12"/>
  <c r="J49" s="1"/>
  <c r="E7"/>
  <c r="E82" s="1"/>
  <c r="AY62" i="1"/>
  <c r="AX62"/>
  <c r="BI148" i="12"/>
  <c r="BH148"/>
  <c r="BG148"/>
  <c r="BF148"/>
  <c r="BE148"/>
  <c r="T148"/>
  <c r="T147" s="1"/>
  <c r="T146" s="1"/>
  <c r="R148"/>
  <c r="R147" s="1"/>
  <c r="R146" s="1"/>
  <c r="P148"/>
  <c r="P147" s="1"/>
  <c r="P146" s="1"/>
  <c r="BK148"/>
  <c r="BK147" s="1"/>
  <c r="J148"/>
  <c r="BI145"/>
  <c r="BH145"/>
  <c r="BG145"/>
  <c r="BF145"/>
  <c r="BE145"/>
  <c r="T145"/>
  <c r="R145"/>
  <c r="P145"/>
  <c r="BK145"/>
  <c r="J145"/>
  <c r="BI144"/>
  <c r="BH144"/>
  <c r="BG144"/>
  <c r="BF144"/>
  <c r="BE144"/>
  <c r="T144"/>
  <c r="R144"/>
  <c r="P144"/>
  <c r="BK144"/>
  <c r="J144"/>
  <c r="BI143"/>
  <c r="BH143"/>
  <c r="BG143"/>
  <c r="BF143"/>
  <c r="BE143"/>
  <c r="T143"/>
  <c r="T142" s="1"/>
  <c r="R143"/>
  <c r="R142" s="1"/>
  <c r="P143"/>
  <c r="P142" s="1"/>
  <c r="BK143"/>
  <c r="BK142" s="1"/>
  <c r="J142" s="1"/>
  <c r="J62" s="1"/>
  <c r="J143"/>
  <c r="BI141"/>
  <c r="BH141"/>
  <c r="BG141"/>
  <c r="BF141"/>
  <c r="T141"/>
  <c r="R141"/>
  <c r="R140" s="1"/>
  <c r="P141"/>
  <c r="BK141"/>
  <c r="BK140" s="1"/>
  <c r="J140" s="1"/>
  <c r="J61" s="1"/>
  <c r="J141"/>
  <c r="BE141" s="1"/>
  <c r="BI139"/>
  <c r="BH139"/>
  <c r="BG139"/>
  <c r="BF139"/>
  <c r="BE139"/>
  <c r="T139"/>
  <c r="R139"/>
  <c r="P139"/>
  <c r="BK139"/>
  <c r="J139"/>
  <c r="BI138"/>
  <c r="BH138"/>
  <c r="BG138"/>
  <c r="BF138"/>
  <c r="BE138"/>
  <c r="T138"/>
  <c r="T137" s="1"/>
  <c r="R138"/>
  <c r="R137" s="1"/>
  <c r="P138"/>
  <c r="P137" s="1"/>
  <c r="BK138"/>
  <c r="BK137" s="1"/>
  <c r="J137" s="1"/>
  <c r="J60" s="1"/>
  <c r="J138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1"/>
  <c r="BH131"/>
  <c r="BG131"/>
  <c r="BF131"/>
  <c r="BE131"/>
  <c r="T131"/>
  <c r="R131"/>
  <c r="P131"/>
  <c r="BK131"/>
  <c r="J131"/>
  <c r="BI130"/>
  <c r="BH130"/>
  <c r="BG130"/>
  <c r="BF130"/>
  <c r="BE130"/>
  <c r="T130"/>
  <c r="R130"/>
  <c r="P130"/>
  <c r="BK130"/>
  <c r="J130"/>
  <c r="BI129"/>
  <c r="BH129"/>
  <c r="BG129"/>
  <c r="BF129"/>
  <c r="BE129"/>
  <c r="T129"/>
  <c r="R129"/>
  <c r="P129"/>
  <c r="BK129"/>
  <c r="J129"/>
  <c r="BI128"/>
  <c r="BH128"/>
  <c r="BG128"/>
  <c r="BF128"/>
  <c r="BE128"/>
  <c r="T128"/>
  <c r="R128"/>
  <c r="P128"/>
  <c r="BK128"/>
  <c r="J128"/>
  <c r="BI127"/>
  <c r="BH127"/>
  <c r="BG127"/>
  <c r="BF127"/>
  <c r="BE127"/>
  <c r="T127"/>
  <c r="R127"/>
  <c r="P127"/>
  <c r="BK127"/>
  <c r="J127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3"/>
  <c r="BH113"/>
  <c r="BG113"/>
  <c r="BF113"/>
  <c r="BE113"/>
  <c r="T113"/>
  <c r="R113"/>
  <c r="P113"/>
  <c r="BK113"/>
  <c r="J113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T109" s="1"/>
  <c r="T108" s="1"/>
  <c r="R110"/>
  <c r="R109" s="1"/>
  <c r="R108" s="1"/>
  <c r="P110"/>
  <c r="P109" s="1"/>
  <c r="P108" s="1"/>
  <c r="BK110"/>
  <c r="BK109" s="1"/>
  <c r="J110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1"/>
  <c r="BH91"/>
  <c r="BG91"/>
  <c r="BF91"/>
  <c r="BE91"/>
  <c r="T91"/>
  <c r="R91"/>
  <c r="P91"/>
  <c r="BK91"/>
  <c r="J91"/>
  <c r="BI89"/>
  <c r="BH89"/>
  <c r="BG89"/>
  <c r="BF89"/>
  <c r="BE89"/>
  <c r="T89"/>
  <c r="R89"/>
  <c r="P89"/>
  <c r="BK89"/>
  <c r="J89"/>
  <c r="BI88"/>
  <c r="BH88"/>
  <c r="BG88"/>
  <c r="BF88"/>
  <c r="BE88"/>
  <c r="T88"/>
  <c r="R88"/>
  <c r="P88"/>
  <c r="BK88"/>
  <c r="J88"/>
  <c r="BI87"/>
  <c r="BH87"/>
  <c r="BG87"/>
  <c r="BF87"/>
  <c r="BE87"/>
  <c r="T87"/>
  <c r="R87"/>
  <c r="P87"/>
  <c r="BK87"/>
  <c r="J87"/>
  <c r="BI86"/>
  <c r="F34" s="1"/>
  <c r="BD62" i="1" s="1"/>
  <c r="BH86" i="12"/>
  <c r="F33" s="1"/>
  <c r="BC62" i="1" s="1"/>
  <c r="BG86" i="12"/>
  <c r="F32" s="1"/>
  <c r="BB62" i="1" s="1"/>
  <c r="BF86" i="12"/>
  <c r="F31" s="1"/>
  <c r="BA62" i="1" s="1"/>
  <c r="BE86" i="12"/>
  <c r="F30" s="1"/>
  <c r="AZ62" i="1" s="1"/>
  <c r="T86" i="12"/>
  <c r="T85" s="1"/>
  <c r="R86"/>
  <c r="R85" s="1"/>
  <c r="R84" s="1"/>
  <c r="P86"/>
  <c r="P85" s="1"/>
  <c r="BK86"/>
  <c r="BK85" s="1"/>
  <c r="J86"/>
  <c r="J80"/>
  <c r="F80"/>
  <c r="J78"/>
  <c r="F78"/>
  <c r="E76"/>
  <c r="F52"/>
  <c r="J51"/>
  <c r="F51"/>
  <c r="F49"/>
  <c r="E47"/>
  <c r="J18"/>
  <c r="E18"/>
  <c r="F81" s="1"/>
  <c r="J17"/>
  <c r="J12"/>
  <c r="J49" s="1"/>
  <c r="E7"/>
  <c r="E45" s="1"/>
  <c r="R128" i="11"/>
  <c r="T120"/>
  <c r="T119" s="1"/>
  <c r="P120"/>
  <c r="P119" s="1"/>
  <c r="AY61" i="1"/>
  <c r="AX61"/>
  <c r="BI129" i="11"/>
  <c r="BH129"/>
  <c r="BG129"/>
  <c r="BF129"/>
  <c r="T129"/>
  <c r="T128" s="1"/>
  <c r="R129"/>
  <c r="P129"/>
  <c r="P128" s="1"/>
  <c r="BK129"/>
  <c r="BK128" s="1"/>
  <c r="J128" s="1"/>
  <c r="J65" s="1"/>
  <c r="J129"/>
  <c r="BE129" s="1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R120" s="1"/>
  <c r="R119" s="1"/>
  <c r="P121"/>
  <c r="BK121"/>
  <c r="BK120" s="1"/>
  <c r="J121"/>
  <c r="BI118"/>
  <c r="BH118"/>
  <c r="BG118"/>
  <c r="BF118"/>
  <c r="BE118"/>
  <c r="T118"/>
  <c r="R118"/>
  <c r="P118"/>
  <c r="BK118"/>
  <c r="J118"/>
  <c r="BI117"/>
  <c r="BH117"/>
  <c r="BG117"/>
  <c r="BF117"/>
  <c r="BE117"/>
  <c r="T117"/>
  <c r="T116" s="1"/>
  <c r="R117"/>
  <c r="R116" s="1"/>
  <c r="P117"/>
  <c r="P116" s="1"/>
  <c r="BK117"/>
  <c r="J117"/>
  <c r="BI114"/>
  <c r="BH114"/>
  <c r="BG114"/>
  <c r="BF114"/>
  <c r="T114"/>
  <c r="T113" s="1"/>
  <c r="R114"/>
  <c r="R113" s="1"/>
  <c r="P114"/>
  <c r="P113" s="1"/>
  <c r="BK114"/>
  <c r="BK113" s="1"/>
  <c r="J113" s="1"/>
  <c r="J61" s="1"/>
  <c r="J114"/>
  <c r="BE114" s="1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7"/>
  <c r="BH97"/>
  <c r="BG97"/>
  <c r="BF97"/>
  <c r="BE97"/>
  <c r="T97"/>
  <c r="T96" s="1"/>
  <c r="T95" s="1"/>
  <c r="R97"/>
  <c r="R96" s="1"/>
  <c r="R95" s="1"/>
  <c r="P97"/>
  <c r="P96" s="1"/>
  <c r="P95" s="1"/>
  <c r="BK97"/>
  <c r="BK96" s="1"/>
  <c r="J97"/>
  <c r="BI93"/>
  <c r="BH93"/>
  <c r="BG93"/>
  <c r="BF93"/>
  <c r="BE93"/>
  <c r="T93"/>
  <c r="R93"/>
  <c r="P93"/>
  <c r="BK93"/>
  <c r="J93"/>
  <c r="BI91"/>
  <c r="BH91"/>
  <c r="BG91"/>
  <c r="BF91"/>
  <c r="BE91"/>
  <c r="T91"/>
  <c r="R91"/>
  <c r="P91"/>
  <c r="BK91"/>
  <c r="J91"/>
  <c r="BI90"/>
  <c r="BH90"/>
  <c r="BG90"/>
  <c r="BF90"/>
  <c r="BE90"/>
  <c r="T90"/>
  <c r="T89" s="1"/>
  <c r="R90"/>
  <c r="R89" s="1"/>
  <c r="P90"/>
  <c r="P89" s="1"/>
  <c r="BK90"/>
  <c r="BK89" s="1"/>
  <c r="J89" s="1"/>
  <c r="J58" s="1"/>
  <c r="J90"/>
  <c r="BI87"/>
  <c r="F34" s="1"/>
  <c r="BD61" i="1" s="1"/>
  <c r="BH87" i="11"/>
  <c r="F33" s="1"/>
  <c r="BC61" i="1" s="1"/>
  <c r="BG87" i="11"/>
  <c r="F32" s="1"/>
  <c r="BB61" i="1" s="1"/>
  <c r="BF87" i="11"/>
  <c r="F31" s="1"/>
  <c r="BA61" i="1" s="1"/>
  <c r="T87" i="11"/>
  <c r="T86" s="1"/>
  <c r="T85" s="1"/>
  <c r="R87"/>
  <c r="R86" s="1"/>
  <c r="R85" s="1"/>
  <c r="P87"/>
  <c r="P86" s="1"/>
  <c r="P85" s="1"/>
  <c r="AU61" i="1" s="1"/>
  <c r="BK87" i="11"/>
  <c r="BK86" s="1"/>
  <c r="J87"/>
  <c r="BE87" s="1"/>
  <c r="J81"/>
  <c r="F81"/>
  <c r="F79"/>
  <c r="E77"/>
  <c r="E75"/>
  <c r="J51"/>
  <c r="F51"/>
  <c r="F49"/>
  <c r="E47"/>
  <c r="J18"/>
  <c r="E18"/>
  <c r="F82" s="1"/>
  <c r="J17"/>
  <c r="J12"/>
  <c r="J49" s="1"/>
  <c r="E7"/>
  <c r="E45" s="1"/>
  <c r="BK137" i="10"/>
  <c r="J137" s="1"/>
  <c r="J64" s="1"/>
  <c r="BK133"/>
  <c r="J133" s="1"/>
  <c r="J62" s="1"/>
  <c r="AY60" i="1"/>
  <c r="AX60"/>
  <c r="BI138" i="10"/>
  <c r="BH138"/>
  <c r="BG138"/>
  <c r="BF138"/>
  <c r="T138"/>
  <c r="T137" s="1"/>
  <c r="R138"/>
  <c r="R137" s="1"/>
  <c r="P138"/>
  <c r="P137" s="1"/>
  <c r="BK138"/>
  <c r="J138"/>
  <c r="BE138" s="1"/>
  <c r="BI136"/>
  <c r="BH136"/>
  <c r="BG136"/>
  <c r="BF136"/>
  <c r="BE136"/>
  <c r="T136"/>
  <c r="T135" s="1"/>
  <c r="R136"/>
  <c r="R135" s="1"/>
  <c r="P136"/>
  <c r="P135" s="1"/>
  <c r="BK136"/>
  <c r="BK135" s="1"/>
  <c r="J135" s="1"/>
  <c r="J63" s="1"/>
  <c r="J136"/>
  <c r="BI134"/>
  <c r="BH134"/>
  <c r="BG134"/>
  <c r="BF134"/>
  <c r="T134"/>
  <c r="T133" s="1"/>
  <c r="R134"/>
  <c r="R133" s="1"/>
  <c r="P134"/>
  <c r="P133" s="1"/>
  <c r="BK134"/>
  <c r="J134"/>
  <c r="BE134" s="1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9"/>
  <c r="BH129"/>
  <c r="BG129"/>
  <c r="BF129"/>
  <c r="BE129"/>
  <c r="T129"/>
  <c r="R129"/>
  <c r="P129"/>
  <c r="BK129"/>
  <c r="J129"/>
  <c r="BI128"/>
  <c r="BH128"/>
  <c r="BG128"/>
  <c r="BF128"/>
  <c r="BE128"/>
  <c r="T128"/>
  <c r="R128"/>
  <c r="P128"/>
  <c r="BK128"/>
  <c r="J128"/>
  <c r="BI127"/>
  <c r="BH127"/>
  <c r="BG127"/>
  <c r="BF127"/>
  <c r="BE127"/>
  <c r="T127"/>
  <c r="R127"/>
  <c r="P127"/>
  <c r="BK127"/>
  <c r="J127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T117" s="1"/>
  <c r="R118"/>
  <c r="R117" s="1"/>
  <c r="P118"/>
  <c r="P117" s="1"/>
  <c r="BK118"/>
  <c r="BK117" s="1"/>
  <c r="J117" s="1"/>
  <c r="J61" s="1"/>
  <c r="J118"/>
  <c r="BI115"/>
  <c r="BH115"/>
  <c r="BG115"/>
  <c r="BF115"/>
  <c r="T115"/>
  <c r="R115"/>
  <c r="P115"/>
  <c r="BK115"/>
  <c r="J115"/>
  <c r="BE115" s="1"/>
  <c r="BI113"/>
  <c r="BH113"/>
  <c r="BG113"/>
  <c r="BF113"/>
  <c r="T113"/>
  <c r="T112" s="1"/>
  <c r="R113"/>
  <c r="R112" s="1"/>
  <c r="P113"/>
  <c r="P112" s="1"/>
  <c r="BK113"/>
  <c r="BK112" s="1"/>
  <c r="J112" s="1"/>
  <c r="J60" s="1"/>
  <c r="J113"/>
  <c r="BE113" s="1"/>
  <c r="BI110"/>
  <c r="BH110"/>
  <c r="BG110"/>
  <c r="BF110"/>
  <c r="BE110"/>
  <c r="T110"/>
  <c r="T109" s="1"/>
  <c r="R110"/>
  <c r="R109" s="1"/>
  <c r="P110"/>
  <c r="P109" s="1"/>
  <c r="BK110"/>
  <c r="BK109" s="1"/>
  <c r="J109" s="1"/>
  <c r="J59" s="1"/>
  <c r="J110"/>
  <c r="BI106"/>
  <c r="BH106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BI87"/>
  <c r="F34" s="1"/>
  <c r="BD60" i="1" s="1"/>
  <c r="BH87" i="10"/>
  <c r="F33" s="1"/>
  <c r="BC60" i="1" s="1"/>
  <c r="BG87" i="10"/>
  <c r="F32" s="1"/>
  <c r="BB60" i="1" s="1"/>
  <c r="BF87" i="10"/>
  <c r="F31" s="1"/>
  <c r="BA60" i="1" s="1"/>
  <c r="T87" i="10"/>
  <c r="T86" s="1"/>
  <c r="T85" s="1"/>
  <c r="T84" s="1"/>
  <c r="R87"/>
  <c r="R86" s="1"/>
  <c r="R85" s="1"/>
  <c r="R84" s="1"/>
  <c r="P87"/>
  <c r="P86" s="1"/>
  <c r="P85" s="1"/>
  <c r="P84" s="1"/>
  <c r="AU60" i="1" s="1"/>
  <c r="BK87" i="10"/>
  <c r="BK86" s="1"/>
  <c r="J87"/>
  <c r="BE87" s="1"/>
  <c r="J80"/>
  <c r="F80"/>
  <c r="F78"/>
  <c r="E76"/>
  <c r="J51"/>
  <c r="F51"/>
  <c r="F49"/>
  <c r="E47"/>
  <c r="J18"/>
  <c r="E18"/>
  <c r="F52" s="1"/>
  <c r="J17"/>
  <c r="J12"/>
  <c r="J78" s="1"/>
  <c r="E7"/>
  <c r="E45" s="1"/>
  <c r="AY59" i="1"/>
  <c r="AX59"/>
  <c r="BI113" i="9"/>
  <c r="BH113"/>
  <c r="BG113"/>
  <c r="BF113"/>
  <c r="BE113"/>
  <c r="T113"/>
  <c r="T112" s="1"/>
  <c r="R113"/>
  <c r="R112" s="1"/>
  <c r="P113"/>
  <c r="P112" s="1"/>
  <c r="BK113"/>
  <c r="BK112" s="1"/>
  <c r="J112" s="1"/>
  <c r="J60" s="1"/>
  <c r="J113"/>
  <c r="BI109"/>
  <c r="BH109"/>
  <c r="BG109"/>
  <c r="BF109"/>
  <c r="T109"/>
  <c r="R109"/>
  <c r="P109"/>
  <c r="BK109"/>
  <c r="J109"/>
  <c r="BE109" s="1"/>
  <c r="BI106"/>
  <c r="BH106"/>
  <c r="BG106"/>
  <c r="BF106"/>
  <c r="T106"/>
  <c r="R106"/>
  <c r="P106"/>
  <c r="BK106"/>
  <c r="J106"/>
  <c r="BE106" s="1"/>
  <c r="BI103"/>
  <c r="BH103"/>
  <c r="BG103"/>
  <c r="BF103"/>
  <c r="BE103"/>
  <c r="T103"/>
  <c r="R103"/>
  <c r="P103"/>
  <c r="BK103"/>
  <c r="J103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5"/>
  <c r="BH95"/>
  <c r="BG95"/>
  <c r="BF95"/>
  <c r="BE95"/>
  <c r="T95"/>
  <c r="T94" s="1"/>
  <c r="R95"/>
  <c r="R94" s="1"/>
  <c r="P95"/>
  <c r="P94" s="1"/>
  <c r="BK95"/>
  <c r="BK94" s="1"/>
  <c r="J94" s="1"/>
  <c r="J59" s="1"/>
  <c r="J95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 s="1"/>
  <c r="BI86"/>
  <c r="BH86"/>
  <c r="BG86"/>
  <c r="BF86"/>
  <c r="BE86"/>
  <c r="T86"/>
  <c r="R86"/>
  <c r="P86"/>
  <c r="BK86"/>
  <c r="J86"/>
  <c r="BI83"/>
  <c r="F34" s="1"/>
  <c r="BD59" i="1" s="1"/>
  <c r="BH83" i="9"/>
  <c r="F33" s="1"/>
  <c r="BC59" i="1" s="1"/>
  <c r="BG83" i="9"/>
  <c r="F32" s="1"/>
  <c r="BB59" i="1" s="1"/>
  <c r="BF83" i="9"/>
  <c r="J31" s="1"/>
  <c r="AW59" i="1" s="1"/>
  <c r="BE83" i="9"/>
  <c r="J30" s="1"/>
  <c r="AV59" i="1" s="1"/>
  <c r="T83" i="9"/>
  <c r="T82" s="1"/>
  <c r="T81" s="1"/>
  <c r="T80" s="1"/>
  <c r="R83"/>
  <c r="R82" s="1"/>
  <c r="R81" s="1"/>
  <c r="R80" s="1"/>
  <c r="P83"/>
  <c r="P82" s="1"/>
  <c r="P81" s="1"/>
  <c r="P80" s="1"/>
  <c r="AU59" i="1" s="1"/>
  <c r="BK83" i="9"/>
  <c r="BK82" s="1"/>
  <c r="J83"/>
  <c r="J76"/>
  <c r="F76"/>
  <c r="F74"/>
  <c r="E72"/>
  <c r="J51"/>
  <c r="F51"/>
  <c r="F49"/>
  <c r="E47"/>
  <c r="J18"/>
  <c r="E18"/>
  <c r="F77" s="1"/>
  <c r="J17"/>
  <c r="J12"/>
  <c r="J49" s="1"/>
  <c r="E7"/>
  <c r="E70" s="1"/>
  <c r="AY58" i="1"/>
  <c r="AX58"/>
  <c r="BI193" i="8"/>
  <c r="BH193"/>
  <c r="BG193"/>
  <c r="BF193"/>
  <c r="BE193"/>
  <c r="T193"/>
  <c r="R193"/>
  <c r="P193"/>
  <c r="BK193"/>
  <c r="J193"/>
  <c r="BI191"/>
  <c r="BH191"/>
  <c r="BG191"/>
  <c r="BF191"/>
  <c r="BE191"/>
  <c r="T191"/>
  <c r="R191"/>
  <c r="P191"/>
  <c r="BK191"/>
  <c r="J191"/>
  <c r="BI190"/>
  <c r="BH190"/>
  <c r="BG190"/>
  <c r="BF190"/>
  <c r="BE190"/>
  <c r="T190"/>
  <c r="R190"/>
  <c r="P190"/>
  <c r="BK190"/>
  <c r="J190"/>
  <c r="BI189"/>
  <c r="BH189"/>
  <c r="BG189"/>
  <c r="BF189"/>
  <c r="BE189"/>
  <c r="T189"/>
  <c r="R189"/>
  <c r="P189"/>
  <c r="BK189"/>
  <c r="J189"/>
  <c r="BI186"/>
  <c r="BH186"/>
  <c r="BG186"/>
  <c r="BF186"/>
  <c r="BE186"/>
  <c r="T186"/>
  <c r="R186"/>
  <c r="P186"/>
  <c r="BK186"/>
  <c r="J186"/>
  <c r="BI185"/>
  <c r="BH185"/>
  <c r="BG185"/>
  <c r="BF185"/>
  <c r="BE185"/>
  <c r="T185"/>
  <c r="T184" s="1"/>
  <c r="R185"/>
  <c r="R184" s="1"/>
  <c r="P185"/>
  <c r="P184" s="1"/>
  <c r="BK185"/>
  <c r="BK184" s="1"/>
  <c r="J184" s="1"/>
  <c r="J185"/>
  <c r="J62"/>
  <c r="BI183"/>
  <c r="BH183"/>
  <c r="BG183"/>
  <c r="BF183"/>
  <c r="T183"/>
  <c r="T182" s="1"/>
  <c r="R183"/>
  <c r="P183"/>
  <c r="P182" s="1"/>
  <c r="BK183"/>
  <c r="J183"/>
  <c r="BE183" s="1"/>
  <c r="BI181"/>
  <c r="BH181"/>
  <c r="BG181"/>
  <c r="BF181"/>
  <c r="BE181"/>
  <c r="T181"/>
  <c r="R181"/>
  <c r="P181"/>
  <c r="BK181"/>
  <c r="J181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5"/>
  <c r="BH175"/>
  <c r="BG175"/>
  <c r="BF175"/>
  <c r="BE175"/>
  <c r="T175"/>
  <c r="R175"/>
  <c r="P175"/>
  <c r="BK175"/>
  <c r="J175"/>
  <c r="BI173"/>
  <c r="BH173"/>
  <c r="BG173"/>
  <c r="BF173"/>
  <c r="BE173"/>
  <c r="T173"/>
  <c r="R173"/>
  <c r="P173"/>
  <c r="BK173"/>
  <c r="J173"/>
  <c r="BI170"/>
  <c r="BH170"/>
  <c r="BG170"/>
  <c r="BF170"/>
  <c r="BE170"/>
  <c r="T170"/>
  <c r="R170"/>
  <c r="P170"/>
  <c r="BK170"/>
  <c r="J170"/>
  <c r="BI166"/>
  <c r="BH166"/>
  <c r="BG166"/>
  <c r="BF166"/>
  <c r="BE166"/>
  <c r="T166"/>
  <c r="R166"/>
  <c r="P166"/>
  <c r="BK166"/>
  <c r="J166"/>
  <c r="BI165"/>
  <c r="BH165"/>
  <c r="BG165"/>
  <c r="BF165"/>
  <c r="BE165"/>
  <c r="T165"/>
  <c r="T164" s="1"/>
  <c r="R165"/>
  <c r="P165"/>
  <c r="P164" s="1"/>
  <c r="BK165"/>
  <c r="J165"/>
  <c r="BI161"/>
  <c r="BH161"/>
  <c r="BG161"/>
  <c r="BF161"/>
  <c r="T161"/>
  <c r="R161"/>
  <c r="P161"/>
  <c r="BK161"/>
  <c r="J161"/>
  <c r="BE161" s="1"/>
  <c r="BI158"/>
  <c r="BH158"/>
  <c r="BG158"/>
  <c r="BF158"/>
  <c r="T158"/>
  <c r="R158"/>
  <c r="P158"/>
  <c r="BK158"/>
  <c r="J158"/>
  <c r="BE158" s="1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 s="1"/>
  <c r="BI153"/>
  <c r="BH153"/>
  <c r="BG153"/>
  <c r="BF153"/>
  <c r="T153"/>
  <c r="R153"/>
  <c r="P153"/>
  <c r="BK153"/>
  <c r="J153"/>
  <c r="BE153" s="1"/>
  <c r="BI149"/>
  <c r="BH149"/>
  <c r="BG149"/>
  <c r="BF149"/>
  <c r="T149"/>
  <c r="R149"/>
  <c r="P149"/>
  <c r="BK149"/>
  <c r="J149"/>
  <c r="BE149" s="1"/>
  <c r="BI147"/>
  <c r="BH147"/>
  <c r="BG147"/>
  <c r="BF147"/>
  <c r="BE147"/>
  <c r="T147"/>
  <c r="R147"/>
  <c r="P147"/>
  <c r="BK147"/>
  <c r="J147"/>
  <c r="BI145"/>
  <c r="BH145"/>
  <c r="BG145"/>
  <c r="BF145"/>
  <c r="BE145"/>
  <c r="T145"/>
  <c r="R145"/>
  <c r="P145"/>
  <c r="BK145"/>
  <c r="J145"/>
  <c r="BI141"/>
  <c r="BH141"/>
  <c r="BG141"/>
  <c r="BF141"/>
  <c r="BE141"/>
  <c r="T141"/>
  <c r="R141"/>
  <c r="P141"/>
  <c r="BK141"/>
  <c r="J141"/>
  <c r="BI136"/>
  <c r="BH136"/>
  <c r="BG136"/>
  <c r="BF136"/>
  <c r="BE136"/>
  <c r="T136"/>
  <c r="R136"/>
  <c r="P136"/>
  <c r="BK136"/>
  <c r="J136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5"/>
  <c r="BH125"/>
  <c r="BG125"/>
  <c r="BF125"/>
  <c r="BE125"/>
  <c r="T125"/>
  <c r="T124" s="1"/>
  <c r="R125"/>
  <c r="R124" s="1"/>
  <c r="P125"/>
  <c r="P124" s="1"/>
  <c r="BK125"/>
  <c r="BK124" s="1"/>
  <c r="J124" s="1"/>
  <c r="J125"/>
  <c r="J59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 s="1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3"/>
  <c r="BH93"/>
  <c r="BG93"/>
  <c r="BF93"/>
  <c r="BE93"/>
  <c r="T93"/>
  <c r="R93"/>
  <c r="P93"/>
  <c r="BK93"/>
  <c r="J93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6"/>
  <c r="BH86"/>
  <c r="BG86"/>
  <c r="BF86"/>
  <c r="BE86"/>
  <c r="T86"/>
  <c r="R86"/>
  <c r="P86"/>
  <c r="BK86"/>
  <c r="J86"/>
  <c r="BI85"/>
  <c r="F34" s="1"/>
  <c r="BD58" i="1" s="1"/>
  <c r="BH85" i="8"/>
  <c r="F33" s="1"/>
  <c r="BC58" i="1" s="1"/>
  <c r="BG85" i="8"/>
  <c r="F32" s="1"/>
  <c r="BB58" i="1" s="1"/>
  <c r="BF85" i="8"/>
  <c r="F31" s="1"/>
  <c r="BA58" i="1" s="1"/>
  <c r="BE85" i="8"/>
  <c r="F30" s="1"/>
  <c r="AZ58" i="1" s="1"/>
  <c r="T85" i="8"/>
  <c r="T84" s="1"/>
  <c r="T83" s="1"/>
  <c r="T82" s="1"/>
  <c r="R85"/>
  <c r="R84" s="1"/>
  <c r="P85"/>
  <c r="P84" s="1"/>
  <c r="P83" s="1"/>
  <c r="P82" s="1"/>
  <c r="AU58" i="1" s="1"/>
  <c r="BK85" i="8"/>
  <c r="BK84" s="1"/>
  <c r="J85"/>
  <c r="J78"/>
  <c r="F78"/>
  <c r="F76"/>
  <c r="E74"/>
  <c r="E72"/>
  <c r="J51"/>
  <c r="F51"/>
  <c r="F49"/>
  <c r="E47"/>
  <c r="J18"/>
  <c r="E18"/>
  <c r="F52" s="1"/>
  <c r="J17"/>
  <c r="J12"/>
  <c r="J76" s="1"/>
  <c r="E7"/>
  <c r="E45" s="1"/>
  <c r="AY57" i="1"/>
  <c r="AX57"/>
  <c r="BI182" i="7"/>
  <c r="BH182"/>
  <c r="BG182"/>
  <c r="BF182"/>
  <c r="T182"/>
  <c r="T181" s="1"/>
  <c r="R182"/>
  <c r="R181" s="1"/>
  <c r="P182"/>
  <c r="P181" s="1"/>
  <c r="BK182"/>
  <c r="BK181" s="1"/>
  <c r="J181" s="1"/>
  <c r="J62" s="1"/>
  <c r="J182"/>
  <c r="BE182" s="1"/>
  <c r="BI179"/>
  <c r="BH179"/>
  <c r="BG179"/>
  <c r="BF179"/>
  <c r="BE179"/>
  <c r="T179"/>
  <c r="R179"/>
  <c r="P179"/>
  <c r="BK179"/>
  <c r="J179"/>
  <c r="BI178"/>
  <c r="BH178"/>
  <c r="BG178"/>
  <c r="BF178"/>
  <c r="BE178"/>
  <c r="T178"/>
  <c r="R178"/>
  <c r="P178"/>
  <c r="BK178"/>
  <c r="J178"/>
  <c r="BI176"/>
  <c r="BH176"/>
  <c r="BG176"/>
  <c r="BF176"/>
  <c r="BE176"/>
  <c r="T176"/>
  <c r="R176"/>
  <c r="P176"/>
  <c r="BK176"/>
  <c r="J176"/>
  <c r="BI175"/>
  <c r="BH175"/>
  <c r="BG175"/>
  <c r="BF175"/>
  <c r="BE175"/>
  <c r="T175"/>
  <c r="R175"/>
  <c r="P175"/>
  <c r="BK175"/>
  <c r="J175"/>
  <c r="BI172"/>
  <c r="BH172"/>
  <c r="BG172"/>
  <c r="BF172"/>
  <c r="BE172"/>
  <c r="T172"/>
  <c r="R172"/>
  <c r="P172"/>
  <c r="BK172"/>
  <c r="J172"/>
  <c r="BI171"/>
  <c r="BH171"/>
  <c r="BG171"/>
  <c r="BF171"/>
  <c r="BE171"/>
  <c r="T171"/>
  <c r="T170" s="1"/>
  <c r="R171"/>
  <c r="R170" s="1"/>
  <c r="P171"/>
  <c r="P170" s="1"/>
  <c r="BK171"/>
  <c r="BK170" s="1"/>
  <c r="J170" s="1"/>
  <c r="J61" s="1"/>
  <c r="J17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 s="1"/>
  <c r="BI161"/>
  <c r="BH161"/>
  <c r="BG161"/>
  <c r="BF161"/>
  <c r="T161"/>
  <c r="R161"/>
  <c r="P161"/>
  <c r="BK161"/>
  <c r="J161"/>
  <c r="BE161" s="1"/>
  <c r="BI159"/>
  <c r="BH159"/>
  <c r="BG159"/>
  <c r="BF159"/>
  <c r="BE159"/>
  <c r="T159"/>
  <c r="R159"/>
  <c r="P159"/>
  <c r="BK159"/>
  <c r="J159"/>
  <c r="BI157"/>
  <c r="BH157"/>
  <c r="BG157"/>
  <c r="BF157"/>
  <c r="BE157"/>
  <c r="T157"/>
  <c r="R157"/>
  <c r="P157"/>
  <c r="BK157"/>
  <c r="J157"/>
  <c r="BI156"/>
  <c r="BH156"/>
  <c r="BG156"/>
  <c r="BF156"/>
  <c r="BE156"/>
  <c r="T156"/>
  <c r="R156"/>
  <c r="P156"/>
  <c r="BK156"/>
  <c r="J156"/>
  <c r="BI155"/>
  <c r="BH155"/>
  <c r="BG155"/>
  <c r="BF155"/>
  <c r="BE155"/>
  <c r="T155"/>
  <c r="R155"/>
  <c r="R154" s="1"/>
  <c r="P155"/>
  <c r="BK155"/>
  <c r="BK154" s="1"/>
  <c r="J154" s="1"/>
  <c r="J60" s="1"/>
  <c r="J155"/>
  <c r="BI153"/>
  <c r="BH153"/>
  <c r="BG153"/>
  <c r="BF153"/>
  <c r="T153"/>
  <c r="R153"/>
  <c r="P153"/>
  <c r="BK153"/>
  <c r="J153"/>
  <c r="BE153" s="1"/>
  <c r="BI151"/>
  <c r="BH151"/>
  <c r="BG151"/>
  <c r="BF151"/>
  <c r="T151"/>
  <c r="R151"/>
  <c r="P151"/>
  <c r="BK151"/>
  <c r="J151"/>
  <c r="BE151" s="1"/>
  <c r="BI147"/>
  <c r="BH147"/>
  <c r="BG147"/>
  <c r="BF147"/>
  <c r="T147"/>
  <c r="R147"/>
  <c r="P147"/>
  <c r="BK147"/>
  <c r="J147"/>
  <c r="BE147" s="1"/>
  <c r="BI142"/>
  <c r="BH142"/>
  <c r="BG142"/>
  <c r="BF142"/>
  <c r="BE142"/>
  <c r="T142"/>
  <c r="R142"/>
  <c r="P142"/>
  <c r="BK142"/>
  <c r="J142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0"/>
  <c r="BH130"/>
  <c r="BG130"/>
  <c r="BF130"/>
  <c r="BE130"/>
  <c r="T130"/>
  <c r="T129" s="1"/>
  <c r="R130"/>
  <c r="R129" s="1"/>
  <c r="P130"/>
  <c r="P129" s="1"/>
  <c r="BK130"/>
  <c r="BK129" s="1"/>
  <c r="J129" s="1"/>
  <c r="J59" s="1"/>
  <c r="J130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1"/>
  <c r="BH121"/>
  <c r="BG121"/>
  <c r="BF121"/>
  <c r="BE121"/>
  <c r="T121"/>
  <c r="R121"/>
  <c r="P121"/>
  <c r="BK121"/>
  <c r="J121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6"/>
  <c r="BH116"/>
  <c r="BG116"/>
  <c r="BF116"/>
  <c r="BE116"/>
  <c r="T116"/>
  <c r="R116"/>
  <c r="P116"/>
  <c r="BK116"/>
  <c r="J116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3"/>
  <c r="BH113"/>
  <c r="BG113"/>
  <c r="BF113"/>
  <c r="BE113"/>
  <c r="T113"/>
  <c r="R113"/>
  <c r="P113"/>
  <c r="BK113"/>
  <c r="J113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3"/>
  <c r="BH93"/>
  <c r="BG93"/>
  <c r="BF93"/>
  <c r="BE93"/>
  <c r="T93"/>
  <c r="R93"/>
  <c r="P93"/>
  <c r="BK93"/>
  <c r="J93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5"/>
  <c r="F34" s="1"/>
  <c r="BD57" i="1" s="1"/>
  <c r="BH85" i="7"/>
  <c r="F33" s="1"/>
  <c r="BC57" i="1" s="1"/>
  <c r="BG85" i="7"/>
  <c r="F32" s="1"/>
  <c r="BB57" i="1" s="1"/>
  <c r="BF85" i="7"/>
  <c r="J31" s="1"/>
  <c r="AW57" i="1" s="1"/>
  <c r="BE85" i="7"/>
  <c r="J30" s="1"/>
  <c r="AV57" i="1" s="1"/>
  <c r="AT57" s="1"/>
  <c r="T85" i="7"/>
  <c r="T84" s="1"/>
  <c r="R85"/>
  <c r="R84" s="1"/>
  <c r="R83" s="1"/>
  <c r="R82" s="1"/>
  <c r="P85"/>
  <c r="P84" s="1"/>
  <c r="BK85"/>
  <c r="BK84" s="1"/>
  <c r="J85"/>
  <c r="J78"/>
  <c r="F78"/>
  <c r="F76"/>
  <c r="E74"/>
  <c r="E72"/>
  <c r="J51"/>
  <c r="F51"/>
  <c r="F49"/>
  <c r="E47"/>
  <c r="J18"/>
  <c r="E18"/>
  <c r="F79" s="1"/>
  <c r="J17"/>
  <c r="J12"/>
  <c r="J49" s="1"/>
  <c r="E7"/>
  <c r="E45" s="1"/>
  <c r="AY56" i="1"/>
  <c r="AX56"/>
  <c r="BI185" i="6"/>
  <c r="BH185"/>
  <c r="BG185"/>
  <c r="BF185"/>
  <c r="T185"/>
  <c r="T184" s="1"/>
  <c r="R185"/>
  <c r="R184" s="1"/>
  <c r="P185"/>
  <c r="P184" s="1"/>
  <c r="BK185"/>
  <c r="BK184" s="1"/>
  <c r="J184" s="1"/>
  <c r="J62" s="1"/>
  <c r="J185"/>
  <c r="BE185" s="1"/>
  <c r="BI182"/>
  <c r="BH182"/>
  <c r="BG182"/>
  <c r="BF182"/>
  <c r="BE182"/>
  <c r="T182"/>
  <c r="R182"/>
  <c r="P182"/>
  <c r="BK182"/>
  <c r="J182"/>
  <c r="BI181"/>
  <c r="BH181"/>
  <c r="BG181"/>
  <c r="BF181"/>
  <c r="BE181"/>
  <c r="T181"/>
  <c r="R181"/>
  <c r="P181"/>
  <c r="BK181"/>
  <c r="J181"/>
  <c r="BI180"/>
  <c r="BH180"/>
  <c r="BG180"/>
  <c r="BF180"/>
  <c r="BE180"/>
  <c r="T180"/>
  <c r="R180"/>
  <c r="P180"/>
  <c r="BK180"/>
  <c r="J180"/>
  <c r="BI178"/>
  <c r="BH178"/>
  <c r="BG178"/>
  <c r="BF178"/>
  <c r="BE178"/>
  <c r="T178"/>
  <c r="R178"/>
  <c r="P178"/>
  <c r="BK178"/>
  <c r="J178"/>
  <c r="BI177"/>
  <c r="BH177"/>
  <c r="BG177"/>
  <c r="BF177"/>
  <c r="BE177"/>
  <c r="T177"/>
  <c r="R177"/>
  <c r="P177"/>
  <c r="BK177"/>
  <c r="J177"/>
  <c r="BI174"/>
  <c r="BH174"/>
  <c r="BG174"/>
  <c r="BF174"/>
  <c r="BE174"/>
  <c r="T174"/>
  <c r="R174"/>
  <c r="P174"/>
  <c r="BK174"/>
  <c r="J174"/>
  <c r="BI173"/>
  <c r="BH173"/>
  <c r="BG173"/>
  <c r="BF173"/>
  <c r="BE173"/>
  <c r="T173"/>
  <c r="T172" s="1"/>
  <c r="R173"/>
  <c r="R172" s="1"/>
  <c r="P173"/>
  <c r="P172" s="1"/>
  <c r="BK173"/>
  <c r="BK172" s="1"/>
  <c r="J172" s="1"/>
  <c r="J61" s="1"/>
  <c r="J173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6"/>
  <c r="BH166"/>
  <c r="BG166"/>
  <c r="BF166"/>
  <c r="T166"/>
  <c r="R166"/>
  <c r="P166"/>
  <c r="BK166"/>
  <c r="J166"/>
  <c r="BE166" s="1"/>
  <c r="BI164"/>
  <c r="BH164"/>
  <c r="BG164"/>
  <c r="BF164"/>
  <c r="T164"/>
  <c r="R164"/>
  <c r="P164"/>
  <c r="BK164"/>
  <c r="J164"/>
  <c r="BE164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59"/>
  <c r="BH159"/>
  <c r="BG159"/>
  <c r="BF159"/>
  <c r="T159"/>
  <c r="R159"/>
  <c r="P159"/>
  <c r="BK159"/>
  <c r="J159"/>
  <c r="BE159" s="1"/>
  <c r="BI153"/>
  <c r="BH153"/>
  <c r="BG153"/>
  <c r="BF153"/>
  <c r="T153"/>
  <c r="R153"/>
  <c r="P153"/>
  <c r="BK153"/>
  <c r="J153"/>
  <c r="BE153" s="1"/>
  <c r="BI151"/>
  <c r="BH151"/>
  <c r="BG151"/>
  <c r="BF151"/>
  <c r="BE151"/>
  <c r="T151"/>
  <c r="R151"/>
  <c r="P151"/>
  <c r="BK151"/>
  <c r="J151"/>
  <c r="BI147"/>
  <c r="BH147"/>
  <c r="BG147"/>
  <c r="BF147"/>
  <c r="BE147"/>
  <c r="T147"/>
  <c r="R147"/>
  <c r="P147"/>
  <c r="BK147"/>
  <c r="J147"/>
  <c r="BI146"/>
  <c r="BH146"/>
  <c r="BG146"/>
  <c r="BF146"/>
  <c r="BE146"/>
  <c r="T146"/>
  <c r="R146"/>
  <c r="P146"/>
  <c r="BK146"/>
  <c r="J146"/>
  <c r="BI145"/>
  <c r="BH145"/>
  <c r="BG145"/>
  <c r="BF145"/>
  <c r="BE145"/>
  <c r="T145"/>
  <c r="R145"/>
  <c r="P145"/>
  <c r="BK145"/>
  <c r="J145"/>
  <c r="BI144"/>
  <c r="BH144"/>
  <c r="BG144"/>
  <c r="BF144"/>
  <c r="BE144"/>
  <c r="T144"/>
  <c r="R144"/>
  <c r="P144"/>
  <c r="BK144"/>
  <c r="J144"/>
  <c r="BI143"/>
  <c r="BH143"/>
  <c r="BG143"/>
  <c r="BF143"/>
  <c r="BE143"/>
  <c r="T143"/>
  <c r="R143"/>
  <c r="P143"/>
  <c r="BK143"/>
  <c r="J143"/>
  <c r="BI141"/>
  <c r="BH141"/>
  <c r="BG141"/>
  <c r="BF141"/>
  <c r="BE141"/>
  <c r="T141"/>
  <c r="R141"/>
  <c r="P141"/>
  <c r="BK141"/>
  <c r="J141"/>
  <c r="BI140"/>
  <c r="BH140"/>
  <c r="BG140"/>
  <c r="BF140"/>
  <c r="BE140"/>
  <c r="T140"/>
  <c r="T139" s="1"/>
  <c r="R140"/>
  <c r="R139" s="1"/>
  <c r="P140"/>
  <c r="P139" s="1"/>
  <c r="BK140"/>
  <c r="BK139" s="1"/>
  <c r="J139" s="1"/>
  <c r="J60" s="1"/>
  <c r="J140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2"/>
  <c r="BH132"/>
  <c r="BG132"/>
  <c r="BF132"/>
  <c r="T132"/>
  <c r="R132"/>
  <c r="P132"/>
  <c r="BK132"/>
  <c r="J132"/>
  <c r="BE132" s="1"/>
  <c r="BI127"/>
  <c r="BH127"/>
  <c r="BG127"/>
  <c r="BF127"/>
  <c r="T127"/>
  <c r="R127"/>
  <c r="P127"/>
  <c r="BK127"/>
  <c r="J127"/>
  <c r="BE127" s="1"/>
  <c r="BI123"/>
  <c r="BH123"/>
  <c r="BG123"/>
  <c r="BF123"/>
  <c r="T123"/>
  <c r="T122" s="1"/>
  <c r="R123"/>
  <c r="R122" s="1"/>
  <c r="P123"/>
  <c r="P122" s="1"/>
  <c r="BK123"/>
  <c r="BK122" s="1"/>
  <c r="J122" s="1"/>
  <c r="J59" s="1"/>
  <c r="J123"/>
  <c r="BE123" s="1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5"/>
  <c r="F34" s="1"/>
  <c r="BD56" i="1" s="1"/>
  <c r="BH85" i="6"/>
  <c r="F33" s="1"/>
  <c r="BC56" i="1" s="1"/>
  <c r="BG85" i="6"/>
  <c r="F32" s="1"/>
  <c r="BB56" i="1" s="1"/>
  <c r="BF85" i="6"/>
  <c r="F31" s="1"/>
  <c r="BA56" i="1" s="1"/>
  <c r="BE85" i="6"/>
  <c r="F30" s="1"/>
  <c r="AZ56" i="1" s="1"/>
  <c r="T85" i="6"/>
  <c r="T84" s="1"/>
  <c r="T83" s="1"/>
  <c r="T82" s="1"/>
  <c r="R85"/>
  <c r="R84" s="1"/>
  <c r="R83" s="1"/>
  <c r="R82" s="1"/>
  <c r="P85"/>
  <c r="P84" s="1"/>
  <c r="P83" s="1"/>
  <c r="P82" s="1"/>
  <c r="AU56" i="1" s="1"/>
  <c r="BK85" i="6"/>
  <c r="BK84" s="1"/>
  <c r="J85"/>
  <c r="J78"/>
  <c r="F78"/>
  <c r="F76"/>
  <c r="E74"/>
  <c r="E72"/>
  <c r="J51"/>
  <c r="F51"/>
  <c r="F49"/>
  <c r="E47"/>
  <c r="J18"/>
  <c r="E18"/>
  <c r="F52" s="1"/>
  <c r="J17"/>
  <c r="J12"/>
  <c r="J76" s="1"/>
  <c r="E7"/>
  <c r="E45" s="1"/>
  <c r="AY55" i="1"/>
  <c r="AX55"/>
  <c r="BI160" i="5"/>
  <c r="BH160"/>
  <c r="BG160"/>
  <c r="BF160"/>
  <c r="T160"/>
  <c r="T159" s="1"/>
  <c r="R160"/>
  <c r="R159" s="1"/>
  <c r="P160"/>
  <c r="P159" s="1"/>
  <c r="BK160"/>
  <c r="BK159" s="1"/>
  <c r="J159" s="1"/>
  <c r="J62" s="1"/>
  <c r="J160"/>
  <c r="BE160" s="1"/>
  <c r="BI157"/>
  <c r="BH157"/>
  <c r="BG157"/>
  <c r="BF157"/>
  <c r="BE157"/>
  <c r="T157"/>
  <c r="R157"/>
  <c r="P157"/>
  <c r="BK157"/>
  <c r="J157"/>
  <c r="BI155"/>
  <c r="BH155"/>
  <c r="BG155"/>
  <c r="BF155"/>
  <c r="BE155"/>
  <c r="T155"/>
  <c r="R155"/>
  <c r="P155"/>
  <c r="BK155"/>
  <c r="J155"/>
  <c r="BI154"/>
  <c r="BH154"/>
  <c r="BG154"/>
  <c r="BF154"/>
  <c r="BE154"/>
  <c r="T154"/>
  <c r="R154"/>
  <c r="P154"/>
  <c r="BK154"/>
  <c r="J154"/>
  <c r="BI151"/>
  <c r="BH151"/>
  <c r="BG151"/>
  <c r="BF151"/>
  <c r="BE151"/>
  <c r="T151"/>
  <c r="R151"/>
  <c r="P151"/>
  <c r="BK151"/>
  <c r="J151"/>
  <c r="BI150"/>
  <c r="BH150"/>
  <c r="BG150"/>
  <c r="BF150"/>
  <c r="BE150"/>
  <c r="T150"/>
  <c r="T149" s="1"/>
  <c r="R150"/>
  <c r="R149" s="1"/>
  <c r="P150"/>
  <c r="P149" s="1"/>
  <c r="BK150"/>
  <c r="BK149" s="1"/>
  <c r="J149" s="1"/>
  <c r="J61" s="1"/>
  <c r="J150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BK143"/>
  <c r="J143"/>
  <c r="BE143" s="1"/>
  <c r="BI140"/>
  <c r="BH140"/>
  <c r="BG140"/>
  <c r="BF140"/>
  <c r="T140"/>
  <c r="T139" s="1"/>
  <c r="R140"/>
  <c r="R139" s="1"/>
  <c r="P140"/>
  <c r="P139" s="1"/>
  <c r="BK140"/>
  <c r="BK139" s="1"/>
  <c r="J139" s="1"/>
  <c r="J60" s="1"/>
  <c r="J140"/>
  <c r="BE140" s="1"/>
  <c r="BI137"/>
  <c r="BH137"/>
  <c r="BG137"/>
  <c r="BF137"/>
  <c r="BE137"/>
  <c r="T137"/>
  <c r="R137"/>
  <c r="P137"/>
  <c r="BK137"/>
  <c r="J137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28"/>
  <c r="BH128"/>
  <c r="BG128"/>
  <c r="BF128"/>
  <c r="BE128"/>
  <c r="T128"/>
  <c r="R128"/>
  <c r="P128"/>
  <c r="BK128"/>
  <c r="J128"/>
  <c r="BI125"/>
  <c r="BH125"/>
  <c r="BG125"/>
  <c r="BF125"/>
  <c r="BE125"/>
  <c r="T125"/>
  <c r="T124" s="1"/>
  <c r="R125"/>
  <c r="R124" s="1"/>
  <c r="P125"/>
  <c r="P124" s="1"/>
  <c r="BK125"/>
  <c r="BK124" s="1"/>
  <c r="J124" s="1"/>
  <c r="J59" s="1"/>
  <c r="J125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5"/>
  <c r="F34" s="1"/>
  <c r="BD55" i="1" s="1"/>
  <c r="BH85" i="5"/>
  <c r="F33" s="1"/>
  <c r="BC55" i="1" s="1"/>
  <c r="BG85" i="5"/>
  <c r="F32" s="1"/>
  <c r="BB55" i="1" s="1"/>
  <c r="BF85" i="5"/>
  <c r="J31" s="1"/>
  <c r="AW55" i="1" s="1"/>
  <c r="BE85" i="5"/>
  <c r="T85"/>
  <c r="T84" s="1"/>
  <c r="T83" s="1"/>
  <c r="T82" s="1"/>
  <c r="R85"/>
  <c r="R84" s="1"/>
  <c r="R83" s="1"/>
  <c r="R82" s="1"/>
  <c r="P85"/>
  <c r="P84" s="1"/>
  <c r="P83" s="1"/>
  <c r="P82" s="1"/>
  <c r="AU55" i="1" s="1"/>
  <c r="BK85" i="5"/>
  <c r="BK84" s="1"/>
  <c r="J85"/>
  <c r="J78"/>
  <c r="F78"/>
  <c r="F76"/>
  <c r="E74"/>
  <c r="E72"/>
  <c r="J51"/>
  <c r="F51"/>
  <c r="F49"/>
  <c r="E47"/>
  <c r="J18"/>
  <c r="E18"/>
  <c r="F79" s="1"/>
  <c r="J17"/>
  <c r="J12"/>
  <c r="J49" s="1"/>
  <c r="E7"/>
  <c r="E45" s="1"/>
  <c r="AY54" i="1"/>
  <c r="AX54"/>
  <c r="BI175" i="4"/>
  <c r="BH175"/>
  <c r="BG175"/>
  <c r="BF175"/>
  <c r="T175"/>
  <c r="R175"/>
  <c r="P175"/>
  <c r="BK175"/>
  <c r="J175"/>
  <c r="BE175" s="1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BE170"/>
  <c r="T170"/>
  <c r="R170"/>
  <c r="P170"/>
  <c r="BK170"/>
  <c r="J170"/>
  <c r="BI167"/>
  <c r="BH167"/>
  <c r="BG167"/>
  <c r="BF167"/>
  <c r="BE167"/>
  <c r="T167"/>
  <c r="R167"/>
  <c r="P167"/>
  <c r="BK167"/>
  <c r="J167"/>
  <c r="BI166"/>
  <c r="BH166"/>
  <c r="BG166"/>
  <c r="BF166"/>
  <c r="BE166"/>
  <c r="T166"/>
  <c r="T165" s="1"/>
  <c r="R166"/>
  <c r="R165" s="1"/>
  <c r="P166"/>
  <c r="P165" s="1"/>
  <c r="BK166"/>
  <c r="BK165" s="1"/>
  <c r="J165" s="1"/>
  <c r="J62" s="1"/>
  <c r="J166"/>
  <c r="BI164"/>
  <c r="BH164"/>
  <c r="BG164"/>
  <c r="BF164"/>
  <c r="BE164"/>
  <c r="T164"/>
  <c r="T163" s="1"/>
  <c r="R164"/>
  <c r="R163" s="1"/>
  <c r="P164"/>
  <c r="P163" s="1"/>
  <c r="BK164"/>
  <c r="BK163" s="1"/>
  <c r="J163" s="1"/>
  <c r="J61" s="1"/>
  <c r="J164"/>
  <c r="BI162"/>
  <c r="BH162"/>
  <c r="BG162"/>
  <c r="BF162"/>
  <c r="T162"/>
  <c r="R162"/>
  <c r="P162"/>
  <c r="BK162"/>
  <c r="J162"/>
  <c r="BE162" s="1"/>
  <c r="BI160"/>
  <c r="BH160"/>
  <c r="BG160"/>
  <c r="BF160"/>
  <c r="T160"/>
  <c r="R160"/>
  <c r="P160"/>
  <c r="BK160"/>
  <c r="J160"/>
  <c r="BE160" s="1"/>
  <c r="BI156"/>
  <c r="BH156"/>
  <c r="BG156"/>
  <c r="BF156"/>
  <c r="T156"/>
  <c r="R156"/>
  <c r="P156"/>
  <c r="BK156"/>
  <c r="J156"/>
  <c r="BE156" s="1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 s="1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BK143"/>
  <c r="J143"/>
  <c r="BE143" s="1"/>
  <c r="BI139"/>
  <c r="BH139"/>
  <c r="BG139"/>
  <c r="BF139"/>
  <c r="T139"/>
  <c r="R139"/>
  <c r="P139"/>
  <c r="BK139"/>
  <c r="J139"/>
  <c r="BE139" s="1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6"/>
  <c r="BH126"/>
  <c r="BG126"/>
  <c r="BF126"/>
  <c r="T126"/>
  <c r="T125" s="1"/>
  <c r="R126"/>
  <c r="R125" s="1"/>
  <c r="P126"/>
  <c r="P125" s="1"/>
  <c r="BK126"/>
  <c r="BK125" s="1"/>
  <c r="J125" s="1"/>
  <c r="J60" s="1"/>
  <c r="J126"/>
  <c r="BE126" s="1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2"/>
  <c r="BH112"/>
  <c r="BG112"/>
  <c r="BF112"/>
  <c r="BE112"/>
  <c r="T112"/>
  <c r="R112"/>
  <c r="P112"/>
  <c r="BK112"/>
  <c r="J112"/>
  <c r="BI108"/>
  <c r="BH108"/>
  <c r="BG108"/>
  <c r="BF108"/>
  <c r="BE108"/>
  <c r="T108"/>
  <c r="T107" s="1"/>
  <c r="R108"/>
  <c r="R107" s="1"/>
  <c r="P108"/>
  <c r="P107" s="1"/>
  <c r="BK108"/>
  <c r="BK107" s="1"/>
  <c r="J107" s="1"/>
  <c r="J59" s="1"/>
  <c r="J108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2"/>
  <c r="BH92"/>
  <c r="BG92"/>
  <c r="BF92"/>
  <c r="T92"/>
  <c r="R92"/>
  <c r="P92"/>
  <c r="BK92"/>
  <c r="J92"/>
  <c r="BE92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7"/>
  <c r="BH87"/>
  <c r="BG87"/>
  <c r="BF87"/>
  <c r="T87"/>
  <c r="R87"/>
  <c r="P87"/>
  <c r="BK87"/>
  <c r="J87"/>
  <c r="BE87" s="1"/>
  <c r="BI85"/>
  <c r="F34" s="1"/>
  <c r="BD54" i="1" s="1"/>
  <c r="BH85" i="4"/>
  <c r="F33" s="1"/>
  <c r="BC54" i="1" s="1"/>
  <c r="BG85" i="4"/>
  <c r="F32" s="1"/>
  <c r="BB54" i="1" s="1"/>
  <c r="BF85" i="4"/>
  <c r="F31" s="1"/>
  <c r="BA54" i="1" s="1"/>
  <c r="T85" i="4"/>
  <c r="T84" s="1"/>
  <c r="T83" s="1"/>
  <c r="T82" s="1"/>
  <c r="R85"/>
  <c r="R84" s="1"/>
  <c r="R83" s="1"/>
  <c r="R82" s="1"/>
  <c r="P85"/>
  <c r="P84" s="1"/>
  <c r="P83" s="1"/>
  <c r="P82" s="1"/>
  <c r="AU54" i="1" s="1"/>
  <c r="BK85" i="4"/>
  <c r="BK84" s="1"/>
  <c r="J85"/>
  <c r="BE85" s="1"/>
  <c r="J78"/>
  <c r="F78"/>
  <c r="J76"/>
  <c r="F76"/>
  <c r="E74"/>
  <c r="F52"/>
  <c r="J51"/>
  <c r="F51"/>
  <c r="F49"/>
  <c r="E47"/>
  <c r="J18"/>
  <c r="E18"/>
  <c r="F79" s="1"/>
  <c r="J17"/>
  <c r="J12"/>
  <c r="J49" s="1"/>
  <c r="E7"/>
  <c r="E45" s="1"/>
  <c r="R241" i="3"/>
  <c r="T185"/>
  <c r="P185"/>
  <c r="AY53" i="1"/>
  <c r="AX53"/>
  <c r="BI250" i="3"/>
  <c r="BH250"/>
  <c r="BG250"/>
  <c r="BF250"/>
  <c r="T250"/>
  <c r="R250"/>
  <c r="P250"/>
  <c r="BK250"/>
  <c r="J250"/>
  <c r="BE250" s="1"/>
  <c r="BI248"/>
  <c r="BH248"/>
  <c r="BG248"/>
  <c r="BF248"/>
  <c r="T248"/>
  <c r="R248"/>
  <c r="P248"/>
  <c r="BK248"/>
  <c r="J248"/>
  <c r="BE248" s="1"/>
  <c r="BI247"/>
  <c r="BH247"/>
  <c r="BG247"/>
  <c r="BF247"/>
  <c r="T247"/>
  <c r="R247"/>
  <c r="P247"/>
  <c r="BK247"/>
  <c r="J247"/>
  <c r="BE247" s="1"/>
  <c r="BI246"/>
  <c r="BH246"/>
  <c r="BG246"/>
  <c r="BF246"/>
  <c r="T246"/>
  <c r="R246"/>
  <c r="P246"/>
  <c r="BK246"/>
  <c r="J246"/>
  <c r="BE246" s="1"/>
  <c r="BI243"/>
  <c r="BH243"/>
  <c r="BG243"/>
  <c r="BF243"/>
  <c r="T243"/>
  <c r="R243"/>
  <c r="P243"/>
  <c r="BK243"/>
  <c r="J243"/>
  <c r="BE243" s="1"/>
  <c r="BI242"/>
  <c r="BH242"/>
  <c r="BG242"/>
  <c r="BF242"/>
  <c r="T242"/>
  <c r="T241" s="1"/>
  <c r="T239" s="1"/>
  <c r="R242"/>
  <c r="P242"/>
  <c r="P241" s="1"/>
  <c r="P239" s="1"/>
  <c r="BK242"/>
  <c r="BK241" s="1"/>
  <c r="J241" s="1"/>
  <c r="J63" s="1"/>
  <c r="J242"/>
  <c r="BE242" s="1"/>
  <c r="BI240"/>
  <c r="BH240"/>
  <c r="BG240"/>
  <c r="BF240"/>
  <c r="BE240"/>
  <c r="T240"/>
  <c r="R240"/>
  <c r="R239" s="1"/>
  <c r="R187" s="1"/>
  <c r="P240"/>
  <c r="BK240"/>
  <c r="BK239" s="1"/>
  <c r="J239" s="1"/>
  <c r="J62" s="1"/>
  <c r="J240"/>
  <c r="BI237"/>
  <c r="BH237"/>
  <c r="BG237"/>
  <c r="BF237"/>
  <c r="T237"/>
  <c r="R237"/>
  <c r="P237"/>
  <c r="BK237"/>
  <c r="J237"/>
  <c r="BE237" s="1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 s="1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 s="1"/>
  <c r="BI228"/>
  <c r="BH228"/>
  <c r="BG228"/>
  <c r="BF228"/>
  <c r="T228"/>
  <c r="R228"/>
  <c r="P228"/>
  <c r="BK228"/>
  <c r="J228"/>
  <c r="BE228" s="1"/>
  <c r="BI226"/>
  <c r="BH226"/>
  <c r="BG226"/>
  <c r="BF226"/>
  <c r="T226"/>
  <c r="R226"/>
  <c r="P226"/>
  <c r="BK226"/>
  <c r="J226"/>
  <c r="BE226" s="1"/>
  <c r="BI224"/>
  <c r="BH224"/>
  <c r="BG224"/>
  <c r="BF224"/>
  <c r="T224"/>
  <c r="R224"/>
  <c r="P224"/>
  <c r="BK224"/>
  <c r="J224"/>
  <c r="BE224" s="1"/>
  <c r="BI222"/>
  <c r="BH222"/>
  <c r="BG222"/>
  <c r="BF222"/>
  <c r="T222"/>
  <c r="R222"/>
  <c r="P222"/>
  <c r="BK222"/>
  <c r="J222"/>
  <c r="BE222" s="1"/>
  <c r="BI217"/>
  <c r="BH217"/>
  <c r="BG217"/>
  <c r="BF217"/>
  <c r="T217"/>
  <c r="R217"/>
  <c r="P217"/>
  <c r="BK217"/>
  <c r="J217"/>
  <c r="BE217" s="1"/>
  <c r="BI215"/>
  <c r="BH215"/>
  <c r="BG215"/>
  <c r="BF215"/>
  <c r="T215"/>
  <c r="R215"/>
  <c r="P215"/>
  <c r="BK215"/>
  <c r="J215"/>
  <c r="BE215" s="1"/>
  <c r="BI208"/>
  <c r="BH208"/>
  <c r="BG208"/>
  <c r="BF208"/>
  <c r="T208"/>
  <c r="R208"/>
  <c r="P208"/>
  <c r="BK208"/>
  <c r="J208"/>
  <c r="BE208" s="1"/>
  <c r="BI207"/>
  <c r="BH207"/>
  <c r="BG207"/>
  <c r="BF207"/>
  <c r="T207"/>
  <c r="R207"/>
  <c r="P207"/>
  <c r="BK207"/>
  <c r="J207"/>
  <c r="BE207" s="1"/>
  <c r="BI206"/>
  <c r="BH206"/>
  <c r="BG206"/>
  <c r="BF206"/>
  <c r="T206"/>
  <c r="R206"/>
  <c r="P206"/>
  <c r="BK206"/>
  <c r="J206"/>
  <c r="BE206" s="1"/>
  <c r="BI205"/>
  <c r="BH205"/>
  <c r="BG205"/>
  <c r="BF205"/>
  <c r="T205"/>
  <c r="R205"/>
  <c r="P205"/>
  <c r="BK205"/>
  <c r="J205"/>
  <c r="BE205" s="1"/>
  <c r="BI204"/>
  <c r="BH204"/>
  <c r="BG204"/>
  <c r="BF204"/>
  <c r="T204"/>
  <c r="R204"/>
  <c r="P204"/>
  <c r="BK204"/>
  <c r="J204"/>
  <c r="BE204" s="1"/>
  <c r="BI203"/>
  <c r="BH203"/>
  <c r="BG203"/>
  <c r="BF203"/>
  <c r="T203"/>
  <c r="R203"/>
  <c r="P203"/>
  <c r="BK203"/>
  <c r="J203"/>
  <c r="BE203" s="1"/>
  <c r="BI201"/>
  <c r="BH201"/>
  <c r="BG201"/>
  <c r="BF201"/>
  <c r="T201"/>
  <c r="R201"/>
  <c r="P201"/>
  <c r="BK201"/>
  <c r="J201"/>
  <c r="BE201" s="1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BK198"/>
  <c r="J198"/>
  <c r="BE198" s="1"/>
  <c r="BI196"/>
  <c r="BH196"/>
  <c r="BG196"/>
  <c r="BF196"/>
  <c r="T196"/>
  <c r="R196"/>
  <c r="P196"/>
  <c r="BK196"/>
  <c r="J196"/>
  <c r="BE196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91"/>
  <c r="BH191"/>
  <c r="BG191"/>
  <c r="BF191"/>
  <c r="T191"/>
  <c r="R191"/>
  <c r="P191"/>
  <c r="BK191"/>
  <c r="J191"/>
  <c r="BE191" s="1"/>
  <c r="BI189"/>
  <c r="BH189"/>
  <c r="BG189"/>
  <c r="BF189"/>
  <c r="T189"/>
  <c r="R189"/>
  <c r="P189"/>
  <c r="BK189"/>
  <c r="J189"/>
  <c r="BE189" s="1"/>
  <c r="BI188"/>
  <c r="BH188"/>
  <c r="BG188"/>
  <c r="BF188"/>
  <c r="T188"/>
  <c r="T187" s="1"/>
  <c r="R188"/>
  <c r="P188"/>
  <c r="P187" s="1"/>
  <c r="BK188"/>
  <c r="BK187" s="1"/>
  <c r="J187" s="1"/>
  <c r="J61" s="1"/>
  <c r="J188"/>
  <c r="BE188" s="1"/>
  <c r="BI186"/>
  <c r="BH186"/>
  <c r="BG186"/>
  <c r="BF186"/>
  <c r="BE186"/>
  <c r="T186"/>
  <c r="R186"/>
  <c r="R185" s="1"/>
  <c r="P186"/>
  <c r="BK186"/>
  <c r="BK185" s="1"/>
  <c r="J185" s="1"/>
  <c r="J60" s="1"/>
  <c r="J186"/>
  <c r="BI182"/>
  <c r="BH182"/>
  <c r="BG182"/>
  <c r="BF182"/>
  <c r="T182"/>
  <c r="R182"/>
  <c r="P182"/>
  <c r="BK182"/>
  <c r="J182"/>
  <c r="BE182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5"/>
  <c r="BH165"/>
  <c r="BG165"/>
  <c r="BF165"/>
  <c r="T165"/>
  <c r="R165"/>
  <c r="P165"/>
  <c r="BK165"/>
  <c r="J165"/>
  <c r="BE165" s="1"/>
  <c r="BI160"/>
  <c r="BH160"/>
  <c r="BG160"/>
  <c r="BF160"/>
  <c r="T160"/>
  <c r="R160"/>
  <c r="P160"/>
  <c r="BK160"/>
  <c r="J160"/>
  <c r="BE160" s="1"/>
  <c r="BI154"/>
  <c r="BH154"/>
  <c r="BG154"/>
  <c r="BF154"/>
  <c r="T154"/>
  <c r="R154"/>
  <c r="P154"/>
  <c r="BK154"/>
  <c r="J154"/>
  <c r="BE154" s="1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 s="1"/>
  <c r="BI140"/>
  <c r="BH140"/>
  <c r="BG140"/>
  <c r="BF140"/>
  <c r="T140"/>
  <c r="T139" s="1"/>
  <c r="R140"/>
  <c r="R139" s="1"/>
  <c r="P140"/>
  <c r="P139" s="1"/>
  <c r="BK140"/>
  <c r="BK139" s="1"/>
  <c r="J139" s="1"/>
  <c r="J59" s="1"/>
  <c r="J140"/>
  <c r="BE140" s="1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6"/>
  <c r="BH126"/>
  <c r="BG126"/>
  <c r="BF126"/>
  <c r="BE126"/>
  <c r="T126"/>
  <c r="R126"/>
  <c r="P126"/>
  <c r="BK126"/>
  <c r="J126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06"/>
  <c r="BH106"/>
  <c r="BG106"/>
  <c r="BF106"/>
  <c r="BE106"/>
  <c r="T106"/>
  <c r="R106"/>
  <c r="P106"/>
  <c r="BK106"/>
  <c r="J106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1"/>
  <c r="BH91"/>
  <c r="BG91"/>
  <c r="BF91"/>
  <c r="BE91"/>
  <c r="T91"/>
  <c r="R91"/>
  <c r="P91"/>
  <c r="BK91"/>
  <c r="J91"/>
  <c r="BI89"/>
  <c r="BH89"/>
  <c r="BG89"/>
  <c r="BF89"/>
  <c r="BE89"/>
  <c r="T89"/>
  <c r="R89"/>
  <c r="P89"/>
  <c r="BK89"/>
  <c r="J89"/>
  <c r="BI87"/>
  <c r="BH87"/>
  <c r="BG87"/>
  <c r="BF87"/>
  <c r="BE87"/>
  <c r="T87"/>
  <c r="R87"/>
  <c r="P87"/>
  <c r="BK87"/>
  <c r="J87"/>
  <c r="BI86"/>
  <c r="F34" s="1"/>
  <c r="BD53" i="1" s="1"/>
  <c r="BH86" i="3"/>
  <c r="F33" s="1"/>
  <c r="BC53" i="1" s="1"/>
  <c r="BG86" i="3"/>
  <c r="F32" s="1"/>
  <c r="BB53" i="1" s="1"/>
  <c r="BF86" i="3"/>
  <c r="F31" s="1"/>
  <c r="BA53" i="1" s="1"/>
  <c r="BE86" i="3"/>
  <c r="F30" s="1"/>
  <c r="AZ53" i="1" s="1"/>
  <c r="T86" i="3"/>
  <c r="T85" s="1"/>
  <c r="T84" s="1"/>
  <c r="T83" s="1"/>
  <c r="R86"/>
  <c r="R85" s="1"/>
  <c r="R84" s="1"/>
  <c r="R83" s="1"/>
  <c r="P86"/>
  <c r="P85" s="1"/>
  <c r="P84" s="1"/>
  <c r="P83" s="1"/>
  <c r="AU53" i="1" s="1"/>
  <c r="BK86" i="3"/>
  <c r="BK85" s="1"/>
  <c r="J86"/>
  <c r="J79"/>
  <c r="F79"/>
  <c r="F77"/>
  <c r="E75"/>
  <c r="E73"/>
  <c r="J51"/>
  <c r="F51"/>
  <c r="F49"/>
  <c r="E47"/>
  <c r="J18"/>
  <c r="E18"/>
  <c r="F80" s="1"/>
  <c r="J17"/>
  <c r="J12"/>
  <c r="J49" s="1"/>
  <c r="E7"/>
  <c r="E45" s="1"/>
  <c r="BK131" i="2"/>
  <c r="J131" s="1"/>
  <c r="J66" s="1"/>
  <c r="BK127"/>
  <c r="J127" s="1"/>
  <c r="J64" s="1"/>
  <c r="BK115"/>
  <c r="J115" s="1"/>
  <c r="J62" s="1"/>
  <c r="AY52" i="1"/>
  <c r="AX52"/>
  <c r="BI134" i="2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T131" s="1"/>
  <c r="R132"/>
  <c r="R131" s="1"/>
  <c r="P132"/>
  <c r="P131" s="1"/>
  <c r="BK132"/>
  <c r="J132"/>
  <c r="BE132" s="1"/>
  <c r="BI130"/>
  <c r="BH130"/>
  <c r="BG130"/>
  <c r="BF130"/>
  <c r="BE130"/>
  <c r="T130"/>
  <c r="T129" s="1"/>
  <c r="R130"/>
  <c r="R129" s="1"/>
  <c r="P130"/>
  <c r="P129" s="1"/>
  <c r="BK130"/>
  <c r="BK129" s="1"/>
  <c r="J129" s="1"/>
  <c r="J65" s="1"/>
  <c r="J130"/>
  <c r="BI128"/>
  <c r="BH128"/>
  <c r="BG128"/>
  <c r="BF128"/>
  <c r="T128"/>
  <c r="T127" s="1"/>
  <c r="R128"/>
  <c r="R127" s="1"/>
  <c r="P128"/>
  <c r="P127" s="1"/>
  <c r="BK128"/>
  <c r="J128"/>
  <c r="BE128" s="1"/>
  <c r="BI126"/>
  <c r="BH126"/>
  <c r="BG126"/>
  <c r="BF126"/>
  <c r="BE126"/>
  <c r="T126"/>
  <c r="T125" s="1"/>
  <c r="R126"/>
  <c r="R125" s="1"/>
  <c r="P126"/>
  <c r="P125" s="1"/>
  <c r="BK126"/>
  <c r="BK125" s="1"/>
  <c r="J125" s="1"/>
  <c r="J63" s="1"/>
  <c r="J126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 s="1"/>
  <c r="BI119"/>
  <c r="BH119"/>
  <c r="BG119"/>
  <c r="BF119"/>
  <c r="T119"/>
  <c r="R119"/>
  <c r="P119"/>
  <c r="BK119"/>
  <c r="J119"/>
  <c r="BE119" s="1"/>
  <c r="BI117"/>
  <c r="BH117"/>
  <c r="BG117"/>
  <c r="BF117"/>
  <c r="T117"/>
  <c r="R117"/>
  <c r="P117"/>
  <c r="BK117"/>
  <c r="J117"/>
  <c r="BE117" s="1"/>
  <c r="BI116"/>
  <c r="BH116"/>
  <c r="BG116"/>
  <c r="BF116"/>
  <c r="T116"/>
  <c r="T115" s="1"/>
  <c r="R116"/>
  <c r="R115" s="1"/>
  <c r="P116"/>
  <c r="P115" s="1"/>
  <c r="BK116"/>
  <c r="J116"/>
  <c r="BE116" s="1"/>
  <c r="BI114"/>
  <c r="BH114"/>
  <c r="BG114"/>
  <c r="BF114"/>
  <c r="BE114"/>
  <c r="T114"/>
  <c r="R114"/>
  <c r="P114"/>
  <c r="BK114"/>
  <c r="J114"/>
  <c r="BI113"/>
  <c r="BH113"/>
  <c r="BG113"/>
  <c r="BF113"/>
  <c r="BE113"/>
  <c r="T113"/>
  <c r="T112" s="1"/>
  <c r="R113"/>
  <c r="R112" s="1"/>
  <c r="P113"/>
  <c r="P112" s="1"/>
  <c r="BK113"/>
  <c r="BK112" s="1"/>
  <c r="J112" s="1"/>
  <c r="J61" s="1"/>
  <c r="J113"/>
  <c r="BI110"/>
  <c r="BH110"/>
  <c r="BG110"/>
  <c r="BF110"/>
  <c r="T110"/>
  <c r="R110"/>
  <c r="P110"/>
  <c r="BK110"/>
  <c r="J110"/>
  <c r="BE110" s="1"/>
  <c r="BI108"/>
  <c r="BH108"/>
  <c r="BG108"/>
  <c r="BF108"/>
  <c r="T108"/>
  <c r="R108"/>
  <c r="P108"/>
  <c r="BK108"/>
  <c r="J108"/>
  <c r="BE108" s="1"/>
  <c r="BI106"/>
  <c r="BH106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 s="1"/>
  <c r="BI95"/>
  <c r="BH95"/>
  <c r="BG95"/>
  <c r="BF95"/>
  <c r="T95"/>
  <c r="R95"/>
  <c r="P95"/>
  <c r="BK95"/>
  <c r="J95"/>
  <c r="BE95" s="1"/>
  <c r="BI93"/>
  <c r="BH93"/>
  <c r="BG93"/>
  <c r="BF93"/>
  <c r="T93"/>
  <c r="T92" s="1"/>
  <c r="T91" s="1"/>
  <c r="R93"/>
  <c r="R92" s="1"/>
  <c r="R91" s="1"/>
  <c r="P93"/>
  <c r="P92" s="1"/>
  <c r="P91" s="1"/>
  <c r="BK93"/>
  <c r="BK92" s="1"/>
  <c r="J93"/>
  <c r="BE93" s="1"/>
  <c r="BI89"/>
  <c r="F34" s="1"/>
  <c r="BD52" i="1" s="1"/>
  <c r="BD51" s="1"/>
  <c r="W30" s="1"/>
  <c r="BH89" i="2"/>
  <c r="F33" s="1"/>
  <c r="BC52" i="1" s="1"/>
  <c r="BC51" s="1"/>
  <c r="BG89" i="2"/>
  <c r="F32" s="1"/>
  <c r="BB52" i="1" s="1"/>
  <c r="BB51" s="1"/>
  <c r="BF89" i="2"/>
  <c r="F31" s="1"/>
  <c r="BA52" i="1" s="1"/>
  <c r="T89" i="2"/>
  <c r="T88" s="1"/>
  <c r="T87" s="1"/>
  <c r="T86" s="1"/>
  <c r="R89"/>
  <c r="R88" s="1"/>
  <c r="R87" s="1"/>
  <c r="R86" s="1"/>
  <c r="P89"/>
  <c r="P88" s="1"/>
  <c r="P87" s="1"/>
  <c r="P86" s="1"/>
  <c r="AU52" i="1" s="1"/>
  <c r="BK89" i="2"/>
  <c r="BK88" s="1"/>
  <c r="J89"/>
  <c r="BE89" s="1"/>
  <c r="J82"/>
  <c r="F82"/>
  <c r="J80"/>
  <c r="F80"/>
  <c r="E78"/>
  <c r="F52"/>
  <c r="J51"/>
  <c r="F51"/>
  <c r="F49"/>
  <c r="E47"/>
  <c r="J18"/>
  <c r="E18"/>
  <c r="F83" s="1"/>
  <c r="J17"/>
  <c r="J12"/>
  <c r="J49" s="1"/>
  <c r="E7"/>
  <c r="E76" s="1"/>
  <c r="AS51" i="1"/>
  <c r="AT63"/>
  <c r="AT59"/>
  <c r="L47"/>
  <c r="AM46"/>
  <c r="L46"/>
  <c r="AM44"/>
  <c r="L44"/>
  <c r="L42"/>
  <c r="L41"/>
  <c r="F30" i="2" l="1"/>
  <c r="AZ52" i="1" s="1"/>
  <c r="J30" i="2"/>
  <c r="AV52" i="1" s="1"/>
  <c r="W28"/>
  <c r="AX51"/>
  <c r="J92" i="2"/>
  <c r="J60" s="1"/>
  <c r="BK91"/>
  <c r="J91" s="1"/>
  <c r="J59" s="1"/>
  <c r="F30" i="4"/>
  <c r="AZ54" i="1" s="1"/>
  <c r="J30" i="4"/>
  <c r="AV54" i="1" s="1"/>
  <c r="J84" i="6"/>
  <c r="J58" s="1"/>
  <c r="BK83"/>
  <c r="J84" i="7"/>
  <c r="J58" s="1"/>
  <c r="BK83"/>
  <c r="J88" i="2"/>
  <c r="J58" s="1"/>
  <c r="BK87"/>
  <c r="W29" i="1"/>
  <c r="AY51"/>
  <c r="J85" i="3"/>
  <c r="J58" s="1"/>
  <c r="BK84"/>
  <c r="J84" i="4"/>
  <c r="J58" s="1"/>
  <c r="BK83"/>
  <c r="J84" i="5"/>
  <c r="J58" s="1"/>
  <c r="BK83"/>
  <c r="J30"/>
  <c r="AV55" i="1" s="1"/>
  <c r="AT55" s="1"/>
  <c r="P154" i="7"/>
  <c r="P83" s="1"/>
  <c r="P82" s="1"/>
  <c r="AU57" i="1" s="1"/>
  <c r="AU51" s="1"/>
  <c r="T154" i="7"/>
  <c r="T83" s="1"/>
  <c r="T82" s="1"/>
  <c r="J84" i="8"/>
  <c r="J58" s="1"/>
  <c r="J86" i="10"/>
  <c r="J58" s="1"/>
  <c r="BK85"/>
  <c r="F30" i="11"/>
  <c r="AZ61" i="1" s="1"/>
  <c r="J30" i="11"/>
  <c r="AV61" i="1" s="1"/>
  <c r="J96" i="11"/>
  <c r="J60" s="1"/>
  <c r="J85" i="12"/>
  <c r="J57" s="1"/>
  <c r="J109"/>
  <c r="J59" s="1"/>
  <c r="BK108"/>
  <c r="J108" s="1"/>
  <c r="J58" s="1"/>
  <c r="J147"/>
  <c r="J64" s="1"/>
  <c r="BK146"/>
  <c r="J146" s="1"/>
  <c r="J63" s="1"/>
  <c r="J131" i="13"/>
  <c r="J64" s="1"/>
  <c r="BK130"/>
  <c r="J130" s="1"/>
  <c r="J63" s="1"/>
  <c r="E45" i="2"/>
  <c r="J31"/>
  <c r="AW52" i="1" s="1"/>
  <c r="F52" i="3"/>
  <c r="J77"/>
  <c r="J30"/>
  <c r="AV53" i="1" s="1"/>
  <c r="AT53" s="1"/>
  <c r="J31" i="3"/>
  <c r="AW53" i="1" s="1"/>
  <c r="E72" i="4"/>
  <c r="J31"/>
  <c r="AW54" i="1" s="1"/>
  <c r="F52" i="5"/>
  <c r="J76"/>
  <c r="F30"/>
  <c r="AZ55" i="1" s="1"/>
  <c r="F31" i="5"/>
  <c r="BA55" i="1" s="1"/>
  <c r="BA51" s="1"/>
  <c r="J49" i="6"/>
  <c r="F79"/>
  <c r="J30"/>
  <c r="AV56" i="1" s="1"/>
  <c r="AT56" s="1"/>
  <c r="J31" i="6"/>
  <c r="AW56" i="1" s="1"/>
  <c r="F52" i="7"/>
  <c r="J76"/>
  <c r="F30"/>
  <c r="AZ57" i="1" s="1"/>
  <c r="F31" i="7"/>
  <c r="BA57" i="1" s="1"/>
  <c r="J49" i="8"/>
  <c r="F79"/>
  <c r="J30"/>
  <c r="AV58" i="1" s="1"/>
  <c r="J31" i="8"/>
  <c r="AW58" i="1" s="1"/>
  <c r="P140" i="12"/>
  <c r="T140"/>
  <c r="T84" s="1"/>
  <c r="J82" i="9"/>
  <c r="J58" s="1"/>
  <c r="BK81"/>
  <c r="F30" i="10"/>
  <c r="AZ60" i="1" s="1"/>
  <c r="J30" i="10"/>
  <c r="AV60" i="1" s="1"/>
  <c r="J86" i="11"/>
  <c r="J57" s="1"/>
  <c r="J120"/>
  <c r="J64" s="1"/>
  <c r="BK119"/>
  <c r="J119" s="1"/>
  <c r="J63" s="1"/>
  <c r="J94" i="13"/>
  <c r="J58" s="1"/>
  <c r="BK93"/>
  <c r="J171"/>
  <c r="J71" s="1"/>
  <c r="BK170"/>
  <c r="J170" s="1"/>
  <c r="J70" s="1"/>
  <c r="BK182" i="8"/>
  <c r="J182" s="1"/>
  <c r="J61" s="1"/>
  <c r="R182"/>
  <c r="R164" s="1"/>
  <c r="R83" s="1"/>
  <c r="R82" s="1"/>
  <c r="P84" i="12"/>
  <c r="AU62" i="1" s="1"/>
  <c r="E45" i="9"/>
  <c r="F52"/>
  <c r="J74"/>
  <c r="F30"/>
  <c r="AZ59" i="1" s="1"/>
  <c r="F31" i="9"/>
  <c r="BA59" i="1" s="1"/>
  <c r="J49" i="10"/>
  <c r="E74"/>
  <c r="F81"/>
  <c r="J31"/>
  <c r="AW60" i="1" s="1"/>
  <c r="F52" i="11"/>
  <c r="J79"/>
  <c r="J31"/>
  <c r="AW61" i="1" s="1"/>
  <c r="E74" i="12"/>
  <c r="J30"/>
  <c r="AV62" i="1" s="1"/>
  <c r="J31" i="12"/>
  <c r="AW62" i="1" s="1"/>
  <c r="E45" i="13"/>
  <c r="F52"/>
  <c r="J86"/>
  <c r="F30"/>
  <c r="AZ63" i="1" s="1"/>
  <c r="F31" i="13"/>
  <c r="BA63" i="1" s="1"/>
  <c r="W27" l="1"/>
  <c r="AW51"/>
  <c r="AK27" s="1"/>
  <c r="J85" i="10"/>
  <c r="J57" s="1"/>
  <c r="BK84"/>
  <c r="J84" s="1"/>
  <c r="J83" i="5"/>
  <c r="J57" s="1"/>
  <c r="BK82"/>
  <c r="J82" s="1"/>
  <c r="J83" i="4"/>
  <c r="J57" s="1"/>
  <c r="BK82"/>
  <c r="J82" s="1"/>
  <c r="J84" i="3"/>
  <c r="J57" s="1"/>
  <c r="BK83"/>
  <c r="J83" s="1"/>
  <c r="J87" i="2"/>
  <c r="J57" s="1"/>
  <c r="BK86"/>
  <c r="J86" s="1"/>
  <c r="AT62" i="1"/>
  <c r="BK116" i="11"/>
  <c r="AT58" i="1"/>
  <c r="BK164" i="8"/>
  <c r="BK84" i="12"/>
  <c r="J84" s="1"/>
  <c r="AT61" i="1"/>
  <c r="AZ51"/>
  <c r="J93" i="13"/>
  <c r="J57" s="1"/>
  <c r="BK92"/>
  <c r="J92" s="1"/>
  <c r="J81" i="9"/>
  <c r="J57" s="1"/>
  <c r="BK80"/>
  <c r="J80" s="1"/>
  <c r="J83" i="7"/>
  <c r="J57" s="1"/>
  <c r="BK82"/>
  <c r="J82" s="1"/>
  <c r="J83" i="6"/>
  <c r="J57" s="1"/>
  <c r="BK82"/>
  <c r="J82" s="1"/>
  <c r="AT60" i="1"/>
  <c r="AT54"/>
  <c r="AT52"/>
  <c r="J164" i="8" l="1"/>
  <c r="J60" s="1"/>
  <c r="BK83"/>
  <c r="J116" i="11"/>
  <c r="J62" s="1"/>
  <c r="BK95"/>
  <c r="J56" i="2"/>
  <c r="J27"/>
  <c r="J56" i="3"/>
  <c r="J27"/>
  <c r="J56" i="4"/>
  <c r="J27"/>
  <c r="J27" i="5"/>
  <c r="J56"/>
  <c r="J56" i="10"/>
  <c r="J27"/>
  <c r="J56" i="6"/>
  <c r="J27"/>
  <c r="J27" i="7"/>
  <c r="J56"/>
  <c r="J27" i="9"/>
  <c r="J56"/>
  <c r="J27" i="13"/>
  <c r="J56"/>
  <c r="W26" i="1"/>
  <c r="AV51"/>
  <c r="J56" i="12"/>
  <c r="J27"/>
  <c r="AG62" i="1" l="1"/>
  <c r="AN62" s="1"/>
  <c r="J36" i="12"/>
  <c r="AT51" i="1"/>
  <c r="AK26"/>
  <c r="AG56"/>
  <c r="AN56" s="1"/>
  <c r="J36" i="6"/>
  <c r="AG60" i="1"/>
  <c r="AN60" s="1"/>
  <c r="J36" i="10"/>
  <c r="AG54" i="1"/>
  <c r="AN54" s="1"/>
  <c r="J36" i="4"/>
  <c r="J36" i="3"/>
  <c r="AG53" i="1"/>
  <c r="AN53" s="1"/>
  <c r="AG52"/>
  <c r="J36" i="2"/>
  <c r="J95" i="11"/>
  <c r="J59" s="1"/>
  <c r="BK85"/>
  <c r="J85" s="1"/>
  <c r="J83" i="8"/>
  <c r="J57" s="1"/>
  <c r="BK82"/>
  <c r="J82" s="1"/>
  <c r="AG63" i="1"/>
  <c r="AN63" s="1"/>
  <c r="J36" i="13"/>
  <c r="AG59" i="1"/>
  <c r="AN59" s="1"/>
  <c r="J36" i="9"/>
  <c r="AG57" i="1"/>
  <c r="AN57" s="1"/>
  <c r="J36" i="7"/>
  <c r="AG55" i="1"/>
  <c r="AN55" s="1"/>
  <c r="J36" i="5"/>
  <c r="J56" i="8" l="1"/>
  <c r="J27"/>
  <c r="J56" i="11"/>
  <c r="J27"/>
  <c r="AN52" i="1"/>
  <c r="J36" i="11" l="1"/>
  <c r="AG61" i="1"/>
  <c r="AN61" s="1"/>
  <c r="AG58"/>
  <c r="J36" i="8"/>
  <c r="AN58" i="1" l="1"/>
  <c r="AG51"/>
  <c r="AK23" l="1"/>
  <c r="AK32" s="1"/>
  <c r="AN51"/>
</calcChain>
</file>

<file path=xl/sharedStrings.xml><?xml version="1.0" encoding="utf-8"?>
<sst xmlns="http://schemas.openxmlformats.org/spreadsheetml/2006/main" count="12808" uniqueCount="1651">
  <si>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</si>
  <si>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</si>
  <si>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</si>
  <si>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</si>
  <si>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</si>
  <si>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</si>
  <si>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</si>
  <si>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{d6259996-d5ce-4881-be5f-6cad2b64360f}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</si>
  <si>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</si>
  <si>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</si>
  <si>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</si>
  <si>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</si>
  <si>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</si>
  <si>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</si>
  <si>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</si>
  <si>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</si>
  <si>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</si>
  <si>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</si>
  <si>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</si>
  <si>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Kruhový objezd na silnici II/608 ulice Teplická v Postřižíně</t>
  </si>
  <si>
    <t>KSO:</t>
  </si>
  <si>
    <t/>
  </si>
  <si>
    <t>CC-CZ:</t>
  </si>
  <si>
    <t>Místo:</t>
  </si>
  <si>
    <t>Postřižín</t>
  </si>
  <si>
    <t>Datum:</t>
  </si>
  <si>
    <t>5. 8. 2018</t>
  </si>
  <si>
    <t>Zadavatel:</t>
  </si>
  <si>
    <t>IČ:</t>
  </si>
  <si>
    <t>Středočeský kraj</t>
  </si>
  <si>
    <t>DIČ:</t>
  </si>
  <si>
    <t>Uchazeč:</t>
  </si>
  <si>
    <t>Vyplň údaj</t>
  </si>
  <si>
    <t>Projektant:</t>
  </si>
  <si>
    <t>Ing. arch. Martin Jirovský, PhD., MBA</t>
  </si>
  <si>
    <t>True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</si>
  <si>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</si>
  <si>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</si>
  <si>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</si>
  <si>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</si>
  <si>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</si>
  <si>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</si>
  <si>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</si>
  <si>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</si>
  <si>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</si>
  <si>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</si>
  <si>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</si>
  <si>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</si>
  <si>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</si>
  <si>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</si>
  <si>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</si>
  <si>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</si>
  <si>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</si>
  <si>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</si>
  <si>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</si>
  <si>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</si>
  <si>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</si>
  <si>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</si>
  <si>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</si>
  <si>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</si>
  <si>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</si>
  <si>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</si>
  <si>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</si>
  <si>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</si>
  <si>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</si>
  <si>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</si>
  <si>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</si>
  <si>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</si>
  <si>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</si>
  <si>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</si>
  <si>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</si>
  <si>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</si>
  <si>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</si>
  <si>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</si>
  <si>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</si>
  <si>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</si>
  <si>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</si>
  <si>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</si>
  <si>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a obecné náklady </t>
  </si>
  <si>
    <t>VON</t>
  </si>
  <si>
    <t>1</t>
  </si>
  <si>
    <t>{5d507c72-7e3b-43c9-82b1-8123342b95d7}</t>
  </si>
  <si>
    <t>2</t>
  </si>
  <si>
    <t>SO 101</t>
  </si>
  <si>
    <t xml:space="preserve">Okružní křižovatka a průtah II/608 a II/522 </t>
  </si>
  <si>
    <t>STA</t>
  </si>
  <si>
    <t>{9d3f6f2d-2686-4c02-bd05-c9102149e2d1}</t>
  </si>
  <si>
    <t>822 23</t>
  </si>
  <si>
    <t>SO 102</t>
  </si>
  <si>
    <t xml:space="preserve">Místní komunikace – ulice Pražská – asfaltový beton </t>
  </si>
  <si>
    <t>{8a18a263-2e44-44af-967f-78161cc8172d}</t>
  </si>
  <si>
    <t>822 25</t>
  </si>
  <si>
    <t>SO 103</t>
  </si>
  <si>
    <t xml:space="preserve">Místní komunikace – ulice Polní – betonová dlažba </t>
  </si>
  <si>
    <t>{fbd9a8a5-17fe-489d-98fd-570a530d277b}</t>
  </si>
  <si>
    <t>SO 104</t>
  </si>
  <si>
    <t xml:space="preserve">Parkoviště v ulici Pražská </t>
  </si>
  <si>
    <t>{073a345e-9deb-44be-8312-ae591cde1577}</t>
  </si>
  <si>
    <t>822 55</t>
  </si>
  <si>
    <t>SO 105</t>
  </si>
  <si>
    <t>Chodníky – betonová dlažba</t>
  </si>
  <si>
    <t>{73df0cbe-a0f5-4391-b42c-91871c7349d0}</t>
  </si>
  <si>
    <t>822 29</t>
  </si>
  <si>
    <t>SO 106</t>
  </si>
  <si>
    <t xml:space="preserve">Rameno k motorestu </t>
  </si>
  <si>
    <t>{91e82baa-21c3-4069-813f-ba37825e258a}</t>
  </si>
  <si>
    <t>SO 201</t>
  </si>
  <si>
    <t xml:space="preserve">Protihluková stěna </t>
  </si>
  <si>
    <t>{31f5dc07-e97f-4a96-9b8e-db65ce31d3e9}</t>
  </si>
  <si>
    <t>SO 301</t>
  </si>
  <si>
    <t xml:space="preserve">Odvodnění komunikace </t>
  </si>
  <si>
    <t>{b7bd1d7d-bd58-4fd1-b9dc-4b5977433f1a}</t>
  </si>
  <si>
    <t>827 21</t>
  </si>
  <si>
    <t>SO 302</t>
  </si>
  <si>
    <t xml:space="preserve">Prodloužení propustku </t>
  </si>
  <si>
    <t>{2ba9f12b-23eb-4ea4-bd1a-3486097efc44}</t>
  </si>
  <si>
    <t>827 13</t>
  </si>
  <si>
    <t>SO 303</t>
  </si>
  <si>
    <t xml:space="preserve">Přeložka vodovodu </t>
  </si>
  <si>
    <t>{b57698d5-e437-4122-a0ff-c85a89e523ee}</t>
  </si>
  <si>
    <t>SO 401</t>
  </si>
  <si>
    <t xml:space="preserve">VEŘEJNÉ OSVĚTLENÍ </t>
  </si>
  <si>
    <t>ING</t>
  </si>
  <si>
    <t>{897a81c5-149a-4e6e-9241-0a26da138fb7}</t>
  </si>
  <si>
    <t>828 8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</si>
  <si>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</si>
  <si>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</si>
  <si>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</si>
  <si>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</si>
  <si>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</si>
  <si>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</si>
  <si>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</si>
  <si>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SO 001 - Všeobecné a obecné náklady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</si>
  <si>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</si>
  <si>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</si>
  <si>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</si>
  <si>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</si>
  <si>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</si>
  <si>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</si>
  <si>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práce-bourání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</si>
  <si>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</si>
  <si>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</si>
  <si>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</si>
  <si>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</si>
  <si>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</si>
  <si>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</si>
  <si>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</si>
  <si>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</si>
  <si>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</si>
  <si>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</si>
  <si>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</si>
  <si>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</si>
  <si>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</si>
  <si>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</si>
  <si>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</si>
  <si>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</si>
  <si>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</si>
  <si>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</si>
  <si>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</si>
  <si>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</si>
  <si>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</si>
  <si>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</si>
  <si>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</si>
  <si>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</si>
  <si>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</si>
  <si>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</si>
  <si>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práce-bourání</t>
  </si>
  <si>
    <t>K</t>
  </si>
  <si>
    <t>913111115.R</t>
  </si>
  <si>
    <t>Montáž a demontáž dočasných dopravních značek samostatných značek základních, včetně pronájmu a demontáže, včetně vyřízení všech potřebných povolení Dle PD po celou dobu výstavby</t>
  </si>
  <si>
    <t>komplet</t>
  </si>
  <si>
    <t>4</t>
  </si>
  <si>
    <t>353751588</t>
  </si>
  <si>
    <t>P</t>
  </si>
  <si>
    <t>Poznámka k položce:
Zpracování DIO, vč. zařízení a odstranění přechodného dopravního značení. Zajištění vydání všech potřebných rozhodnutí a stanovení pro přechodnou úpravu provozu na pozemních komunikacích dle zpracované PD a dle vyjádření dotčených orgánů.
-          Soustavní péče zhotovitele o kvalitní přechodné značení
-          Zabezpečení změny dopravního značení</t>
  </si>
  <si>
    <t>VRN</t>
  </si>
  <si>
    <t>Vedlejší rozpočtové náklady</t>
  </si>
  <si>
    <t>5</t>
  </si>
  <si>
    <t>012203000</t>
  </si>
  <si>
    <t>Průzkumné, geodetické a projektové práce geodetické práce před a při provádění stavby</t>
  </si>
  <si>
    <t>kpl</t>
  </si>
  <si>
    <t>CS ÚRS 2017 01</t>
  </si>
  <si>
    <t>1024</t>
  </si>
  <si>
    <t>-302218191</t>
  </si>
  <si>
    <t>Poznámka k položce:
Veškeré geodetické činnosti spojené s vytyčením stavebních objektů, inženýrských objektů a inženýrských sítí (vč. úhrady za jejich vytýčení). Geodetické vytýčení staveniště v terénu před zahájením stavebních prací (směrové, výškové)</t>
  </si>
  <si>
    <t>3</t>
  </si>
  <si>
    <t>012303000</t>
  </si>
  <si>
    <t xml:space="preserve">Geodetické práce po výstavbě - geodetické zaměření ve formátu Microstation_x000D_
</t>
  </si>
  <si>
    <t>CS ÚRS 2013 01</t>
  </si>
  <si>
    <t>1414090405</t>
  </si>
  <si>
    <t>Poznámka k položce: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</si>
  <si>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</si>
  <si>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Průzkumné, geodetické a projektové práce projektové práce dokumentace stavby (výkresová a textová) skutečného provedení stavby</t>
  </si>
  <si>
    <t>1720966629</t>
  </si>
  <si>
    <t>Poznámka k položce: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</si>
  <si>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013194000</t>
  </si>
  <si>
    <t>Doklady potřebné ke kolaudaci jinde neuvedené</t>
  </si>
  <si>
    <t>424120872</t>
  </si>
  <si>
    <t xml:space="preserve">Poznámka k položce:
Veškeré jiné administrativní a správní úkony vyplývající ze zadávací dokumentace veřejné zakázky nutné k řádnému dokončení a předání díla.
</t>
  </si>
  <si>
    <t>6</t>
  </si>
  <si>
    <t>022002000</t>
  </si>
  <si>
    <t>Ochrana stávajících inženýrských sítí před poškozením a osazení chráničky NN kabelu</t>
  </si>
  <si>
    <t>243016214</t>
  </si>
  <si>
    <t>7</t>
  </si>
  <si>
    <t>043002000-1</t>
  </si>
  <si>
    <t>Inženýrská činnost - zkouška modulu přetvárnosti</t>
  </si>
  <si>
    <t>-5897418</t>
  </si>
  <si>
    <t xml:space="preserve">Poznámka k položce:
Jedná se o kontrolní zkoušku pro potřebu objednatele. Povinné zkoušky k jednotlivým konstrukčním vrstvám včetně zemního tělesa komunikace v rozsahu dle platných ČSN jsou zahrnuty v příslušných položkách. </t>
  </si>
  <si>
    <t>8</t>
  </si>
  <si>
    <t>043002000-2</t>
  </si>
  <si>
    <t>Inženýrská činnost - zkouška míry zhutnění</t>
  </si>
  <si>
    <t>81812742</t>
  </si>
  <si>
    <t>043002000-3</t>
  </si>
  <si>
    <t>Inženýrská činnost - zkouška vlhkosti</t>
  </si>
  <si>
    <t>-506146565</t>
  </si>
  <si>
    <t>10</t>
  </si>
  <si>
    <t>043002000-4</t>
  </si>
  <si>
    <t>Inženýrská činnost - zkouška únosnosti zemní pláně</t>
  </si>
  <si>
    <t>901569041</t>
  </si>
  <si>
    <t>11</t>
  </si>
  <si>
    <t>043002000-5</t>
  </si>
  <si>
    <t>Inženýrská činnost - zkouška nivelační</t>
  </si>
  <si>
    <t>899753192</t>
  </si>
  <si>
    <t>VRN1</t>
  </si>
  <si>
    <t>Průzkumné, geodetické a projektové práce</t>
  </si>
  <si>
    <t>12</t>
  </si>
  <si>
    <t>011314000</t>
  </si>
  <si>
    <t>Náklady na zajištění záchranného archeologického výzkumu v průběhu realizace stavby</t>
  </si>
  <si>
    <t>2105333463</t>
  </si>
  <si>
    <t>13</t>
  </si>
  <si>
    <t>013002000.1</t>
  </si>
  <si>
    <t>Hlavní tituly průvodních činností a nákladů průzkumné, geodetické a projektové práce projektové práce - geometrický plán pro KN</t>
  </si>
  <si>
    <t>-1998459757</t>
  </si>
  <si>
    <t>VRN3</t>
  </si>
  <si>
    <t>Zařízení staveniště</t>
  </si>
  <si>
    <t>14</t>
  </si>
  <si>
    <t>031002000</t>
  </si>
  <si>
    <t>Pasportizace stávajících objektů a komunikací (objízdných tras) - před zahájením a po ukončení stavebních prací</t>
  </si>
  <si>
    <t>-1955280043</t>
  </si>
  <si>
    <t>032002000</t>
  </si>
  <si>
    <t>Hlavní tituly průvodních činností a nákladů zařízení staveniště vybavení staveniště</t>
  </si>
  <si>
    <t>743885891</t>
  </si>
  <si>
    <t xml:space="preserve">Poznámka k položce:
Součástí položky je zejména :
- náklady na stavební buňky (kanceláře, stavební sklady, mobilní WC atd.)
- zřízení provozorních komunikací (lávky, můstky, zábrany atd.)
- skládky na staveništi
- zabezpečení staveniště (ohrazení prováděných objektů a osvětlení staveniště, atd.)
- kontejnery na odpad.
Součástí je také :
- zajištění bezpečnosti (BOZP) během výstavby
- zpracování plánu organizace výstavby aj."
Návrh zařízení staveniště provede dodavatel stavby, daný návrh zohlední do jednotkové ceny této položky.
</t>
  </si>
  <si>
    <t>16</t>
  </si>
  <si>
    <t>034203000</t>
  </si>
  <si>
    <t>Zařízení staveniště zabezpečení staveniště oplocení staveniště - dodávka, montáž a demontáž</t>
  </si>
  <si>
    <t>808457206</t>
  </si>
  <si>
    <t>Poznámka k položce:
Staveništěm bude komunikace. Nebezpečná místa (zejména výkopy) budou ohrazena - zabezpečena proti pádu ve tmě nebo nevidomé osoby (zarážka pro bílou hůl ve výšce 100 - 250 mm), samotné označení výstražnými páskami je nedostačující.</t>
  </si>
  <si>
    <t>17</t>
  </si>
  <si>
    <t>039002000</t>
  </si>
  <si>
    <t>Hlavní tituly průvodních činností a nákladů zařízení staveniště zrušení zařízení staveniště</t>
  </si>
  <si>
    <t>-1325806321</t>
  </si>
  <si>
    <t>Poznámka k položce:
Veškeré činnosti spojené se zrušením staveniště včetně uvedení částí neřešených projektovou dokumentací dotčených stavbou do původního stavu.</t>
  </si>
  <si>
    <t>18</t>
  </si>
  <si>
    <t>033002000</t>
  </si>
  <si>
    <t>Hlavní tituly průvodních činností a nákladů zařízení staveniště připojení na inženýrské sítě - připojení zařízení stavby na stávající rozvod vody</t>
  </si>
  <si>
    <t>565374224</t>
  </si>
  <si>
    <t>19</t>
  </si>
  <si>
    <t>033002000.1</t>
  </si>
  <si>
    <t>Hlavní tituly průvodních činností a nákladů zařízení staveniště připojení na inženýrské sítě - Připojení zařízení stavby na stávající rozvody elektrické energie</t>
  </si>
  <si>
    <t>44332140</t>
  </si>
  <si>
    <t>VRN5</t>
  </si>
  <si>
    <t>Finanční náklady</t>
  </si>
  <si>
    <t>20</t>
  </si>
  <si>
    <t>059002000</t>
  </si>
  <si>
    <t>Opravy objízdných tras - uvedený tras do původního stavu</t>
  </si>
  <si>
    <t>476463830</t>
  </si>
  <si>
    <t>VRN6</t>
  </si>
  <si>
    <t>Územní vlivy</t>
  </si>
  <si>
    <t>060001000</t>
  </si>
  <si>
    <t>Odvodnění staveniště</t>
  </si>
  <si>
    <t>-1046071079</t>
  </si>
  <si>
    <t>VRN7</t>
  </si>
  <si>
    <t>Provozní vlivy</t>
  </si>
  <si>
    <t>22</t>
  </si>
  <si>
    <t>075002000</t>
  </si>
  <si>
    <t>Ochrana stávající zeleně</t>
  </si>
  <si>
    <t>1050212934</t>
  </si>
  <si>
    <t>VRN9</t>
  </si>
  <si>
    <t>Ostatní náklady</t>
  </si>
  <si>
    <t>23</t>
  </si>
  <si>
    <t>091003000</t>
  </si>
  <si>
    <t>Náklady na případné zábory veřejného prostranství</t>
  </si>
  <si>
    <t>974723703</t>
  </si>
  <si>
    <t>24</t>
  </si>
  <si>
    <t>091504000</t>
  </si>
  <si>
    <t>Ostatní náklady související s objektem náklady související s publikační činností - povinná publicita dle podmínek IROP</t>
  </si>
  <si>
    <t>-1669425890</t>
  </si>
  <si>
    <t>25</t>
  </si>
  <si>
    <t>092002000</t>
  </si>
  <si>
    <t>Čištění přilehlých komunikací, chodníků</t>
  </si>
  <si>
    <t>89224642</t>
  </si>
  <si>
    <t>Poznámka k položce:
Čištění bude prováděno při znečištění</t>
  </si>
  <si>
    <t xml:space="preserve">SO 101 - Okružní křižovatka a průtah II/608 a II/522 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</si>
  <si>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</si>
  <si>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</si>
  <si>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</si>
  <si>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</si>
  <si>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 hmot</t>
  </si>
  <si>
    <t xml:space="preserve">        997 - Přesun sutě</t>
  </si>
  <si>
    <t>Zemní práce</t>
  </si>
  <si>
    <t>111151231</t>
  </si>
  <si>
    <t>Pokosení trávníku při souvislé ploše přes 1000 do 10000 m2 lučního v rovině nebo svahu do 1:5</t>
  </si>
  <si>
    <t>m2</t>
  </si>
  <si>
    <t>-997751785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</si>
  <si>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</si>
  <si>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</si>
  <si>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1275276848</t>
  </si>
  <si>
    <t>Poznámka k položce:
dle bilancí zemních prací</t>
  </si>
  <si>
    <t>113154335</t>
  </si>
  <si>
    <t>Frézování živičného podkladu nebo krytu s naložením na dopravní prostředek plochy přes 1 000 do 10 000 m2 bez překážek v trase pruhu šířky přes 1 m do 2 m, tloušťky vrstvy 200 mm</t>
  </si>
  <si>
    <t>1656289987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</si>
  <si>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</si>
  <si>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</si>
  <si>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</si>
  <si>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-1046762509</t>
  </si>
  <si>
    <t>Poznámka k položce:
Dle bilancí zemních prací</t>
  </si>
  <si>
    <t>122201103</t>
  </si>
  <si>
    <t>Odkopávky a prokopávky nezapažené s přehozením výkopku na vzdálenost do 3 m nebo s naložením na dopravní prostředek v hornině tř. 3 přes 1 000 do 5 000 m3</t>
  </si>
  <si>
    <t>1421107130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</si>
  <si>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</si>
  <si>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</si>
  <si>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-1531860694</t>
  </si>
  <si>
    <t>162701105</t>
  </si>
  <si>
    <t>Vodorovné přemístění do 10000 m výkopku/sypaniny z horniny tř. 1 až 4</t>
  </si>
  <si>
    <t>-935618041</t>
  </si>
  <si>
    <t>VV</t>
  </si>
  <si>
    <t>13,693+1093,47-61,05-20,886 "sejmutá ornice+odkopávky-zásyp-rozprostřená ornice</t>
  </si>
  <si>
    <t>162701109</t>
  </si>
  <si>
    <t>Příplatek k vodorovnému přemístění výkopku/sypaniny z horniny tř. 1 až 4 ZKD 1000 m přes 10000 m</t>
  </si>
  <si>
    <t>990159254</t>
  </si>
  <si>
    <t>Poznámka k položce:
příplatek za 13 km - skládka v Úněticích</t>
  </si>
  <si>
    <t>1025,227*13 'Přepočtené koeficientem množství</t>
  </si>
  <si>
    <t>167101101</t>
  </si>
  <si>
    <t>Nakládání, skládání a překládání neulehlého výkopku nebo sypaniny nakládání, množství do 100 m3, z hornin tř. 1 až 4</t>
  </si>
  <si>
    <t>805784927</t>
  </si>
  <si>
    <t>Poznámka k položce:
naložení na mezideponii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</si>
  <si>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</si>
  <si>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</si>
  <si>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-1629370949</t>
  </si>
  <si>
    <t>171201201</t>
  </si>
  <si>
    <t>Uložení sypaniny na skládky</t>
  </si>
  <si>
    <t>1278733466</t>
  </si>
  <si>
    <t>171201211</t>
  </si>
  <si>
    <t>Uložení sypaniny poplatek za uložení sypaniny na skládce ( skládkovné )</t>
  </si>
  <si>
    <t>t</t>
  </si>
  <si>
    <t>-855576463</t>
  </si>
  <si>
    <t>1025,227*1,75 'Přepočtené koeficientem množství</t>
  </si>
  <si>
    <t>181102302</t>
  </si>
  <si>
    <t>Úprava pláně v zářezech se zhutněním</t>
  </si>
  <si>
    <t>1170107263</t>
  </si>
  <si>
    <t>21,618 "ostrůvek pojízdný</t>
  </si>
  <si>
    <t>81,272 "ostrůvek nepojízdný</t>
  </si>
  <si>
    <t>160,221 "zvýšený středový prstenec</t>
  </si>
  <si>
    <t>155,107 "krajnice</t>
  </si>
  <si>
    <t>0,32*(100+21+67+63)+0,16*(21+70+23+23) "rozšíření spodní vrstvy</t>
  </si>
  <si>
    <t>262-34+224,13+490,1+634,5-19,8 "asfaltová plocha</t>
  </si>
  <si>
    <t>Součet</t>
  </si>
  <si>
    <t>181151311</t>
  </si>
  <si>
    <t>Plošná úprava terénu v zemině tř. 1 až 4 s urovnáním povrchu bez doplnění ornice souvislé plochy přes 500 m2 při nerovnostech terénu přes +/-50 do +/- 100 mm v rovině nebo na svahu do 1:5</t>
  </si>
  <si>
    <t>-117093718</t>
  </si>
  <si>
    <t>934+90</t>
  </si>
  <si>
    <t>181301111</t>
  </si>
  <si>
    <t>Rozprostření a urovnání ornice v rovině nebo ve svahu sklonu do 1 : 5 při souvislé ploše přes 500 m2, tl. vrstvy do 100 mm</t>
  </si>
  <si>
    <t>-532518869</t>
  </si>
  <si>
    <t>85,8+123,06</t>
  </si>
  <si>
    <t>181451131</t>
  </si>
  <si>
    <t>Založení trávníku na půdě předem připravené plochy přes 1000 m2 výsevem včetně utažení parkového v rovině nebo na svahu do 1:5</t>
  </si>
  <si>
    <t>-800132409</t>
  </si>
  <si>
    <t>M</t>
  </si>
  <si>
    <t>005724150</t>
  </si>
  <si>
    <t>osivo směs travní parková směs exclusive</t>
  </si>
  <si>
    <t>kg</t>
  </si>
  <si>
    <t>-1786324165</t>
  </si>
  <si>
    <t>1024*0,015 'Přepočtené koeficientem množství</t>
  </si>
  <si>
    <t>183151111</t>
  </si>
  <si>
    <t>Hloubení jam pro výsadbu dřevin strojně v rovině nebo ve svahu do 1:5, objem do 0,20 m3</t>
  </si>
  <si>
    <t>kus</t>
  </si>
  <si>
    <t>-2056893557</t>
  </si>
  <si>
    <t>183403153</t>
  </si>
  <si>
    <t>Obdělání půdy hrabáním v rovině nebo na svahu do 1:5</t>
  </si>
  <si>
    <t>2046059968</t>
  </si>
  <si>
    <t>183551411</t>
  </si>
  <si>
    <t>Úprava zemědělské půdy - orba rotačním kypřičem, hl. do 0,15 m, na ploše jednotlivě do 5 ha, o sklonu do 5 st.</t>
  </si>
  <si>
    <t>ha</t>
  </si>
  <si>
    <t>1753936221</t>
  </si>
  <si>
    <t>1024/10000</t>
  </si>
  <si>
    <t>184102311</t>
  </si>
  <si>
    <t>Výsadba keře bez balu do předem vyhloubené jamky se zalitím v rovině nebo na svahu do 1:5 výšky do 2 m v terénu</t>
  </si>
  <si>
    <t>603517376</t>
  </si>
  <si>
    <t>026520230</t>
  </si>
  <si>
    <t>Zlatice prostřední (Forsythia intermedia Minigold) kont.10 l 60-80 cm</t>
  </si>
  <si>
    <t>-1307842859</t>
  </si>
  <si>
    <t>Poznámka k položce:
bude upřesněno investorem</t>
  </si>
  <si>
    <t>026520250</t>
  </si>
  <si>
    <t xml:space="preserve">Okrasná Tráva Kostřava „Festuca Coxi“ </t>
  </si>
  <si>
    <t>-1225684865</t>
  </si>
  <si>
    <t>184802111</t>
  </si>
  <si>
    <t>Chemické odplevelení před založením kultury nad 20 m2 postřikem na široko v rovině a svahu do 1:5</t>
  </si>
  <si>
    <t>-1810312388</t>
  </si>
  <si>
    <t>Poznámka k položce:
chemické odplevelení postřikem neselektivním listovým herbicidem</t>
  </si>
  <si>
    <t>184802611</t>
  </si>
  <si>
    <t>Chemické odplevelení po založení kultury v rovině nebo na svahu do 1:5 postřikem na široko</t>
  </si>
  <si>
    <t>570662416</t>
  </si>
  <si>
    <t>26</t>
  </si>
  <si>
    <t>185803111</t>
  </si>
  <si>
    <t>Ošetření trávníku shrabáním v rovině a svahu do 1:5</t>
  </si>
  <si>
    <t>-209656735</t>
  </si>
  <si>
    <t>27</t>
  </si>
  <si>
    <t>185851121</t>
  </si>
  <si>
    <t>Dovoz vody pro zálivku rostlin na vzdálenost do 1000 m</t>
  </si>
  <si>
    <t>2091715176</t>
  </si>
  <si>
    <t>Poznámka k položce:
3 x zálivka</t>
  </si>
  <si>
    <t>1024/1000+20*0,3</t>
  </si>
  <si>
    <t>7,024*3 'Přepočtené koeficientem množství</t>
  </si>
  <si>
    <t>Komunikace</t>
  </si>
  <si>
    <t>28</t>
  </si>
  <si>
    <t>564722111.B</t>
  </si>
  <si>
    <t>Sanace podloží - podklad ze ŠP tl. 500 mm</t>
  </si>
  <si>
    <t>-1848942426</t>
  </si>
  <si>
    <t>Poznámka k položce:
skutečná výměra bude zjištěna při provádění stavby a geologických průzkumech, v ceně jsou započítané i náklady na odkopávky, naložení na dopravní prostředek, vodorovnou dopravu hmot a uložení na skládce (skladovné) včetně nákupu a dopravy vyměňovaného materiálu, jeho zabudování a zhutnění</t>
  </si>
  <si>
    <t>29</t>
  </si>
  <si>
    <t>564851111</t>
  </si>
  <si>
    <t>Podklad ze štěrkodrti ŠD s rozprostřením a zhutněním, po zhutnění tl. 150 mm</t>
  </si>
  <si>
    <t>-325985027</t>
  </si>
  <si>
    <t>Poznámka k položce:
- Štěrkodrť třídy A fr. 0-32 ŠDa, 150 mm, ČSN 73 6126, E def2 &gt; 90 MPa</t>
  </si>
  <si>
    <t>30</t>
  </si>
  <si>
    <t>564861111</t>
  </si>
  <si>
    <t>Podklad ze štěrkodrti ŠD s rozprostřením a zhutněním, po zhutnění tl. 200 mm</t>
  </si>
  <si>
    <t>-1150534569</t>
  </si>
  <si>
    <t>Poznámka k položce:
- Štěrkodrť třídy B fr. 0-32 ŠDb, 200 mm, ČSN 73 6126, E def2 &gt; 60 MPa</t>
  </si>
  <si>
    <t>31</t>
  </si>
  <si>
    <t>564871111</t>
  </si>
  <si>
    <t>Podklad ze štěrkodrti ŠD s rozprostřením a zhutněním, po zhutnění tl. 250 mm</t>
  </si>
  <si>
    <t>1247953905</t>
  </si>
  <si>
    <t>Poznámka k položce:
Štěrkodrť třídy A frakce 0-32</t>
  </si>
  <si>
    <t>1556,93 "asfaltová plocha</t>
  </si>
  <si>
    <t>160,221 "středový prstenec</t>
  </si>
  <si>
    <t>102,24 "přesahy</t>
  </si>
  <si>
    <t>32</t>
  </si>
  <si>
    <t>564962111</t>
  </si>
  <si>
    <t>Podklad z mechanicky zpevněného kameniva MZK (minerální beton) s rozprostřením a s hutněním, po zhutnění tl. 200 mm</t>
  </si>
  <si>
    <t>-1983655298</t>
  </si>
  <si>
    <t>1659,17 "asfaltová plocha s přesahy</t>
  </si>
  <si>
    <t>21,618 "pojízdný ostrůvek</t>
  </si>
  <si>
    <t>33</t>
  </si>
  <si>
    <t>565155121.1</t>
  </si>
  <si>
    <t>Asfaltový beton VMT 16  s rozprostřením a zhutněním v pruhu šířky přes 3 m, po zhutnění tl. 70 mm</t>
  </si>
  <si>
    <t>-1460770430</t>
  </si>
  <si>
    <t>1556,93+160,221 "asfaltová plocha+prstenec</t>
  </si>
  <si>
    <t>34</t>
  </si>
  <si>
    <t>569851111</t>
  </si>
  <si>
    <t>Zpevnění krajnic nebo komunikací pro pěší s rozprostřením a zhutněním, po zhutnění štěrkodrtí tl. 150 mm</t>
  </si>
  <si>
    <t>936223501</t>
  </si>
  <si>
    <t>35</t>
  </si>
  <si>
    <t>573191111</t>
  </si>
  <si>
    <t>Postřik infiltrační kationaktivní emulzí v množství 1,00 kg/m2</t>
  </si>
  <si>
    <t>-1473306613</t>
  </si>
  <si>
    <t>36</t>
  </si>
  <si>
    <t>573231111</t>
  </si>
  <si>
    <t>Postřik živičný spojovací bez posypu kamenivem ze silniční emulze, v množství od 0,50 do 0,80 kg/m2</t>
  </si>
  <si>
    <t>-1482779109</t>
  </si>
  <si>
    <t>Poznámka k položce:
2 vrstvy</t>
  </si>
  <si>
    <t>(1556,93+160,221)*2 "asfaltová plocha+prstenec</t>
  </si>
  <si>
    <t>37</t>
  </si>
  <si>
    <t>576133221</t>
  </si>
  <si>
    <t>Asfaltový koberec mastixový SMA 11 (AKMS) s rozprostřením a se zhutněním v pruhu šířky přes 3 m, po zhutnění tl. 40 mm</t>
  </si>
  <si>
    <t>1133297622</t>
  </si>
  <si>
    <t>38</t>
  </si>
  <si>
    <t>577165142</t>
  </si>
  <si>
    <t>Asfaltový beton vrstva ložní ACL 16 (ABH) s rozprostřením a zhutněním z modifikovaného asfaltu v pruhu šířky přes 3 m, po zhutnění tl. 70 mm</t>
  </si>
  <si>
    <t>-770326391</t>
  </si>
  <si>
    <t>39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</si>
  <si>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</si>
  <si>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</si>
  <si>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1038992401</t>
  </si>
  <si>
    <t>21,618+81,272</t>
  </si>
  <si>
    <t>40</t>
  </si>
  <si>
    <t>592451090</t>
  </si>
  <si>
    <t>dlažba  skladebná betonová pro komunikace 20x10x8 cm přírodní</t>
  </si>
  <si>
    <t>1467599062</t>
  </si>
  <si>
    <t>Poznámka k položce:
ztratné 10%</t>
  </si>
  <si>
    <t>102,89*1,1 'Přepočtené koeficientem množství</t>
  </si>
  <si>
    <t>41</t>
  </si>
  <si>
    <t>599141111</t>
  </si>
  <si>
    <t>Vyplnění spár mezi silničními dílci jakékoliv tloušťky živičnou zálivkou</t>
  </si>
  <si>
    <t>m</t>
  </si>
  <si>
    <t>323700921</t>
  </si>
  <si>
    <t>Poznámka k položce:
viz C3-Koordinační situace</t>
  </si>
  <si>
    <t>12+8+8+12+27,5 "napojení  kcí"</t>
  </si>
  <si>
    <t>Trubní vedení</t>
  </si>
  <si>
    <t>42</t>
  </si>
  <si>
    <t>899331111</t>
  </si>
  <si>
    <t>Výšková úprava uličního vstupu nebo vpusti do 200 mm zvýšením poklopu</t>
  </si>
  <si>
    <t>970740012</t>
  </si>
  <si>
    <t>Ostatní konstrukce a práce, bourání</t>
  </si>
  <si>
    <t>43</t>
  </si>
  <si>
    <t>912411211</t>
  </si>
  <si>
    <t>Pružný výstražný maják plastový průměru 600 mm běžný ostrůvek neprosvětlený</t>
  </si>
  <si>
    <t>1173074913</t>
  </si>
  <si>
    <t>44</t>
  </si>
  <si>
    <t>912411211.1</t>
  </si>
  <si>
    <t>D+M  Nosných pylonů pro značku IS9b</t>
  </si>
  <si>
    <t>1726939157</t>
  </si>
  <si>
    <t>Poznámka k položce:
2 ks pro 1 značku</t>
  </si>
  <si>
    <t>45</t>
  </si>
  <si>
    <t>914111111</t>
  </si>
  <si>
    <t>Montáž svislé dopravní značky základní velikosti do 1 m2 objímkami na sloupky nebo konzoly</t>
  </si>
  <si>
    <t>-1505137651</t>
  </si>
  <si>
    <t>46</t>
  </si>
  <si>
    <t>404455500</t>
  </si>
  <si>
    <t>značka dopravní svislá retroreflexní fólie tř. 1, Al prolis, 900 mm (trojúhelník)</t>
  </si>
  <si>
    <t>-115288777</t>
  </si>
  <si>
    <t>Poznámka k položce:
6 x P4</t>
  </si>
  <si>
    <t>47</t>
  </si>
  <si>
    <t>404442120</t>
  </si>
  <si>
    <t>značka dopravní svislá reflexní zákazová C AL- NK 700 mm</t>
  </si>
  <si>
    <t>-835079151</t>
  </si>
  <si>
    <t>Poznámka k položce:
1 x C2b
5 x C1
1 x B2</t>
  </si>
  <si>
    <t>48</t>
  </si>
  <si>
    <t>404442870</t>
  </si>
  <si>
    <t>značka dopravní svislá reflexní AL- 3M 1100 (1350) x 500 mm</t>
  </si>
  <si>
    <t>-2007291652</t>
  </si>
  <si>
    <t>Poznámka k položce:
4 x IS3d</t>
  </si>
  <si>
    <t>49</t>
  </si>
  <si>
    <t>404442820</t>
  </si>
  <si>
    <t>značka dopravní svislá reflexní AL- 3M 1100 (1350) x 330 mm</t>
  </si>
  <si>
    <t>1671762254</t>
  </si>
  <si>
    <t>Poznámka k položce:
3 x IS3c</t>
  </si>
  <si>
    <t>50</t>
  </si>
  <si>
    <t>914211112</t>
  </si>
  <si>
    <t>Montáž svislé dopravní značky velkoplošné velikosti do 12 m2</t>
  </si>
  <si>
    <t>-853923440</t>
  </si>
  <si>
    <t>51</t>
  </si>
  <si>
    <t>404442720.1</t>
  </si>
  <si>
    <t>značka dopravní svislá reflexní AL- 3M, velikost dle standardu značky</t>
  </si>
  <si>
    <t>-1936192265</t>
  </si>
  <si>
    <t>Poznámka k položce:
3 x IS9c</t>
  </si>
  <si>
    <t>52</t>
  </si>
  <si>
    <t>914511112</t>
  </si>
  <si>
    <t>Montáž sloupku dopravních značek délky do 3,5 m do hliníkové patky</t>
  </si>
  <si>
    <t>462606870</t>
  </si>
  <si>
    <t>53</t>
  </si>
  <si>
    <t>404452300</t>
  </si>
  <si>
    <t>sloupek Zn 70 - 350</t>
  </si>
  <si>
    <t>1341141068</t>
  </si>
  <si>
    <t>54</t>
  </si>
  <si>
    <t>915111112</t>
  </si>
  <si>
    <t>Vodorovné dopravní značení stříkané barvou dělící čára šířky 125 mm souvislá bílá retroreflexní</t>
  </si>
  <si>
    <t>592214900</t>
  </si>
  <si>
    <t>55</t>
  </si>
  <si>
    <t>915111122</t>
  </si>
  <si>
    <t>Vodorovné dopravní značení stříkané barvou dělící čára šířky 125 mm přerušovaná bílá retroreflexní</t>
  </si>
  <si>
    <t>-893126941</t>
  </si>
  <si>
    <t>56</t>
  </si>
  <si>
    <t>915131112</t>
  </si>
  <si>
    <t>Vodorovné dopravní značení stříkané barvou přechody pro chodce, šipky, symboly bílé retroreflexní</t>
  </si>
  <si>
    <t>1082514141</t>
  </si>
  <si>
    <t>57</t>
  </si>
  <si>
    <t>915611111</t>
  </si>
  <si>
    <t>Předznačení pro vodorovné značení stříkané barvou nebo prováděné z nátěrových hmot liniové dělicí čáry, vodicí proužky</t>
  </si>
  <si>
    <t>1398573505</t>
  </si>
  <si>
    <t>100+52+99,32+17,21+9,67+13,38+22,48+12,53+67,76+33,83+4,35+15,66+33,96+6,27+2,49+67,6+3,11+15,87+2,54+67,57+42,07+15,78+8,23+19,76+4,37+25,03+7,37</t>
  </si>
  <si>
    <t xml:space="preserve">2,44+2,49+8,73+3,34+3,8+67,54 </t>
  </si>
  <si>
    <t>Mezisoučet "souvislá čára</t>
  </si>
  <si>
    <t>113,9+95,82+6,64+11,15+33,83+3,56+12,52+22,89+2,42+12,53</t>
  </si>
  <si>
    <t>Mezisoučet "přerušovaná čára</t>
  </si>
  <si>
    <t>58</t>
  </si>
  <si>
    <t>915621111</t>
  </si>
  <si>
    <t>Předznačení pro vodorovné značení stříkané barvou nebo prováděné z nátěrových hmot plošné šipky, symboly, nápisy</t>
  </si>
  <si>
    <t>-634622962</t>
  </si>
  <si>
    <t>100,37+34,9+2,04+23,21+6,13+3*3</t>
  </si>
  <si>
    <t>59</t>
  </si>
  <si>
    <t>916131213.R</t>
  </si>
  <si>
    <t>Osazení silničního obrubníku betonového se zřízením lože, s vyplněním a zatřením spár cementovou maltou stojatého s boční opěrou z betonu prostého tř. C 30/37, do lože z betonu prostého téže značky</t>
  </si>
  <si>
    <t>77450512</t>
  </si>
  <si>
    <t>37,25+10,1+14,13+4,19+37,03+8,12+6,95+3,46+2,56+5,51+6,2+3,21+2,68+0,84+14,9+12,66+4,18+62,83+43,98+2,92+2,98+22</t>
  </si>
  <si>
    <t>1,33*2</t>
  </si>
  <si>
    <t>1,2</t>
  </si>
  <si>
    <t>3,15+2,73+1,92+1,99+1,91+2,14+1,89+5,62+2+2,04+1,98</t>
  </si>
  <si>
    <t>60</t>
  </si>
  <si>
    <t>592174650</t>
  </si>
  <si>
    <t>obrubníky betonové a železobetonové obrubník silniční 100 x 15 x 25 cm</t>
  </si>
  <si>
    <t>1309146117</t>
  </si>
  <si>
    <t>Poznámka k položce:
prořez 5%</t>
  </si>
  <si>
    <t>61</t>
  </si>
  <si>
    <t>592174710</t>
  </si>
  <si>
    <t>obrubník betonový silniční vnější oblý R 1,0 vibrolisovaný 78x15x25 cm</t>
  </si>
  <si>
    <t>-1429935954</t>
  </si>
  <si>
    <t>62</t>
  </si>
  <si>
    <t>592174730</t>
  </si>
  <si>
    <t>obrubník betonový silniční vnitřní oblý R 1,0 vibrolisovaný 78x15x25 cm</t>
  </si>
  <si>
    <t>711220403</t>
  </si>
  <si>
    <t>63</t>
  </si>
  <si>
    <t>592175060</t>
  </si>
  <si>
    <t xml:space="preserve">obrubník betonový obloukový vnější r=50 cm, délka vnějšího oblouku 78 cm 78x15/12x25 cm </t>
  </si>
  <si>
    <t>-480938551</t>
  </si>
  <si>
    <t>64</t>
  </si>
  <si>
    <t>916991121</t>
  </si>
  <si>
    <t>Lože pod obrubníky, krajníky nebo obruby z dlažebních kostek z betonu prostého tř. C 16/20</t>
  </si>
  <si>
    <t>950926880</t>
  </si>
  <si>
    <t>0,309*0,05*339,91 "lože navíc nad 10 cm o 5 cm</t>
  </si>
  <si>
    <t>65</t>
  </si>
  <si>
    <t>919735113</t>
  </si>
  <si>
    <t>Řezání stávajícího živičného krytu nebo podkladu hloubky přes 100 do 150 mm</t>
  </si>
  <si>
    <t>-9872605</t>
  </si>
  <si>
    <t>66</t>
  </si>
  <si>
    <t>938908411</t>
  </si>
  <si>
    <t>Čištění vozovek splachováním vodou povrchu podkladu nebo krytu živičného, betonového nebo dlážděného</t>
  </si>
  <si>
    <t>-1146722651</t>
  </si>
  <si>
    <t>67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</si>
  <si>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</si>
  <si>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</si>
  <si>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-292620804</t>
  </si>
  <si>
    <t xml:space="preserve">Poznámka k položce:
</t>
  </si>
  <si>
    <t>68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</si>
  <si>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</si>
  <si>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</si>
  <si>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-740094141</t>
  </si>
  <si>
    <t>Poznámka k položce:
4 x P6
1 x P2
1 x A10
3 x IS3c
8 x IS3d
3 x IS3b
1 x IP19</t>
  </si>
  <si>
    <t>99</t>
  </si>
  <si>
    <t>Přesun hmot</t>
  </si>
  <si>
    <t>69</t>
  </si>
  <si>
    <t>998225111</t>
  </si>
  <si>
    <t>Přesun hmot pro komunikace s krytem z kameniva, monolitickým betonovým nebo živičným dopravní vzdálenost do 200 m jakékoliv délky objektu</t>
  </si>
  <si>
    <t>691096663</t>
  </si>
  <si>
    <t>997</t>
  </si>
  <si>
    <t>Přesun sutě</t>
  </si>
  <si>
    <t>70</t>
  </si>
  <si>
    <t>997006512</t>
  </si>
  <si>
    <t>Vodorovná doprava suti na skládku s naložením na dopravní prostředek a složením přes 100 m do 1 km</t>
  </si>
  <si>
    <t>1347808598</t>
  </si>
  <si>
    <t>71</t>
  </si>
  <si>
    <t>997006519</t>
  </si>
  <si>
    <t>Vodorovná doprava suti na skládku s naložením na dopravní prostředek a složením Příplatek k ceně za každý další i započatý 1 km</t>
  </si>
  <si>
    <t>-1429973445</t>
  </si>
  <si>
    <t>Poznámka k položce:
příplatek za 22 km - skládka v Úněticích</t>
  </si>
  <si>
    <t>2302,076*22 'Přepočtené koeficientem množství</t>
  </si>
  <si>
    <t>72</t>
  </si>
  <si>
    <t>997006551</t>
  </si>
  <si>
    <t>Hrubé urovnání suti na skládce bez zhutnění</t>
  </si>
  <si>
    <t>-480343420</t>
  </si>
  <si>
    <t>73</t>
  </si>
  <si>
    <t>997221845</t>
  </si>
  <si>
    <t>Poplatek za uložení stavebního odpadu na skládce (skládkovné) z asfaltových povrchů</t>
  </si>
  <si>
    <t>480025645</t>
  </si>
  <si>
    <t>74</t>
  </si>
  <si>
    <t>997221855</t>
  </si>
  <si>
    <t>Poplatek za uložení stavebního odpadu na skládce (skládkovné) z kameniva</t>
  </si>
  <si>
    <t>1554741186</t>
  </si>
  <si>
    <t>1190,322   "odpad z kameniva"</t>
  </si>
  <si>
    <t>75</t>
  </si>
  <si>
    <t>997013822</t>
  </si>
  <si>
    <t>Poplatek za uložení stavebního odpadu na skládce (skládkovné) s oleji nebo ropnými látkami</t>
  </si>
  <si>
    <t>831444373</t>
  </si>
  <si>
    <t>Poznámka k položce:
po čištění komunikací</t>
  </si>
  <si>
    <t xml:space="preserve">SO 102 - Místní komunikace – ulice Pražská – asfaltový beton </t>
  </si>
  <si>
    <t>113154124</t>
  </si>
  <si>
    <t>Frézování živičného podkladu nebo krytu s naložením na dopravní prostředek plochy do 500 m2 bez překážek v trase pruhu šířky přes 0,5 m do 1 m, tloušťky vrstvy 100 mm</t>
  </si>
  <si>
    <t>-729116661</t>
  </si>
  <si>
    <t>113201112</t>
  </si>
  <si>
    <t xml:space="preserve">Vytrhání obrub s vybouráním lože, s přemístěním hmot na skládku na vzdálenost do 3 m nebo s naložením na dopravní prostředek silničních </t>
  </si>
  <si>
    <t>484406779</t>
  </si>
  <si>
    <t>122201102</t>
  </si>
  <si>
    <t>Odkopávky a prokopávky nezapažené s přehozením výkopku na vzdálenost do 3 m nebo s naložením na dopravní prostředek v hornině tř. 3 přes 100 do 1 000 m3</t>
  </si>
  <si>
    <t>-606505291</t>
  </si>
  <si>
    <t>2,37+119,67 "sejmutá ornice+odkopávky</t>
  </si>
  <si>
    <t>122,04*13 'Přepočtené koeficientem množství</t>
  </si>
  <si>
    <t>123,504869965384*1,75 'Přepočtené koeficientem množství</t>
  </si>
  <si>
    <t>0,165*2*43 "rozšíření spodní vrstvy</t>
  </si>
  <si>
    <t>341,93 "asfaltová plocha</t>
  </si>
  <si>
    <t>564952111</t>
  </si>
  <si>
    <t>Podklad z mechanicky zpevněného kameniva MZK (minerální beton) s rozprostřením a s hutněním, po zhutnění tl. 150 mm</t>
  </si>
  <si>
    <t>-1980817608</t>
  </si>
  <si>
    <t>565145121</t>
  </si>
  <si>
    <t>Asfaltový beton vrstva podkladní ACP 16 (obalované kamenivo střednězrnné - OKS) s rozprostřením a zhutněním v pruhu šířky přes 3 m, po zhutnění tl. 60 mm</t>
  </si>
  <si>
    <t>1044398463</t>
  </si>
  <si>
    <t>577134131</t>
  </si>
  <si>
    <t>Asfaltový beton vrstva obrusná ACO 11 (ABS) s rozprostřením a se zhutněním z modifikovaného asfaltu v pruhu šířky do 3 m, po zhutnění tl. 40 mm</t>
  </si>
  <si>
    <t>520464327</t>
  </si>
  <si>
    <t>29,5+13,5+8,8 "napojení  kcí"</t>
  </si>
  <si>
    <t>Demontáž, přesun a následná montáž stávajícího přístřešku autobusové zastávky</t>
  </si>
  <si>
    <t>1621403974</t>
  </si>
  <si>
    <t xml:space="preserve">Poznámka k položce:
včetně založení stavby a pomocných konstrukcí
</t>
  </si>
  <si>
    <t>404442310</t>
  </si>
  <si>
    <t>značka dopravní svislá reflexní AL- NK 500 x 500 mm</t>
  </si>
  <si>
    <t>1840176290</t>
  </si>
  <si>
    <t>Poznámka k položce:
1 x IJ4a</t>
  </si>
  <si>
    <t>6*1,5+18,66+1</t>
  </si>
  <si>
    <t>915131116</t>
  </si>
  <si>
    <t>Vodorovné dopravní značení stříkané barvou přechody pro chodce, šipky, symboly žluté retroreflexní</t>
  </si>
  <si>
    <t>-504748981</t>
  </si>
  <si>
    <t>19*2,8</t>
  </si>
  <si>
    <t>6*1,5+18,66+1+19*2,8</t>
  </si>
  <si>
    <t>8,48+15,13+1,87+3,81+0,16+7,48+8,36+5,59+2,26+10,35</t>
  </si>
  <si>
    <t>3,14</t>
  </si>
  <si>
    <t>592174690</t>
  </si>
  <si>
    <t>obrubník betonový silniční přechodový L + P vibrolisovaný 100x15x15-25 cm</t>
  </si>
  <si>
    <t>898421097</t>
  </si>
  <si>
    <t>592175080</t>
  </si>
  <si>
    <t>obrubník betonový obloukový přírodní vnější r=200 cm, délka vnějšího oblouku 78 cm 78x15/12x25cm</t>
  </si>
  <si>
    <t>1810594901</t>
  </si>
  <si>
    <t>916431111</t>
  </si>
  <si>
    <t>Osazení betonového bezbariérového obrubníku z betonu prostého tř. C 30/37 s ložem betonovým tl. 150 mm úložná šířka do 400 mm</t>
  </si>
  <si>
    <t>-1568592470</t>
  </si>
  <si>
    <t>592175400</t>
  </si>
  <si>
    <t>obrubník bezbariérový betonový přímý 40x33x100 cm šedý</t>
  </si>
  <si>
    <t>1259883222</t>
  </si>
  <si>
    <t>592175410</t>
  </si>
  <si>
    <t>obrubník bezbariérový betonový náběhový pravý 40x33-31x100 cm šedý</t>
  </si>
  <si>
    <t>1997423598</t>
  </si>
  <si>
    <t>592175420</t>
  </si>
  <si>
    <t>obrubník bezbariérový betonový náběhový levý 40x31-33x100 cm šedý</t>
  </si>
  <si>
    <t>-797059599</t>
  </si>
  <si>
    <t>592175390</t>
  </si>
  <si>
    <t>obrubník bezbariérový betonový přechodový levý 40xH25-31x100 cm šedý</t>
  </si>
  <si>
    <t>1520656195</t>
  </si>
  <si>
    <t>592175380</t>
  </si>
  <si>
    <t>obrubník bezbariérový betonový přechodový pravý 40x31-H25x100 cm šedý</t>
  </si>
  <si>
    <t>-409429020</t>
  </si>
  <si>
    <t>592175350</t>
  </si>
  <si>
    <t>obrubník bezbariérový betonový náběhový levý 40x19-25x100 cm šedý</t>
  </si>
  <si>
    <t>1765594653</t>
  </si>
  <si>
    <t>592175290</t>
  </si>
  <si>
    <t>obrubník bezbariérový betonový náběhový pravý 40x25-19x100 cm šedý</t>
  </si>
  <si>
    <t>1361583473</t>
  </si>
  <si>
    <t>19*0,02*0,55 "lože navíc u bezbariérového obrubníku</t>
  </si>
  <si>
    <t>0,309*0,05*75,63 "lože navíc nad 10 cm o 5 cm</t>
  </si>
  <si>
    <t>304,015*22 'Přepočtené koeficientem množství</t>
  </si>
  <si>
    <t>997221815</t>
  </si>
  <si>
    <t>Poplatek za uložení stavebního odpadu na skládce (skládkovné) betonového</t>
  </si>
  <si>
    <t>-1779336002</t>
  </si>
  <si>
    <t>184,556   "odpad z kameniva"</t>
  </si>
  <si>
    <t xml:space="preserve">SO 103 - Místní komunikace – ulice Polní – betonová dlažba </t>
  </si>
  <si>
    <t xml:space="preserve">      997 - Přesun sutě</t>
  </si>
  <si>
    <t xml:space="preserve">    998 - Přesun hmot</t>
  </si>
  <si>
    <t>113106271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</si>
  <si>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ze zámkové dlažby s ložem z kameniva</t>
  </si>
  <si>
    <t>2028499593</t>
  </si>
  <si>
    <t>113107164</t>
  </si>
  <si>
    <t>Odstranění podkladů nebo krytů s přemístěním hmot na skládku na vzdálenost do 20 m nebo s naložením na dopravní prostředek v ploše jednotlivě přes 50 m2 do 200 m2 z kameniva hrubého drceného, o tl. vrstvy přes 300 do 400 mm</t>
  </si>
  <si>
    <t>80254824</t>
  </si>
  <si>
    <t>122201101</t>
  </si>
  <si>
    <t>Odkopávky a prokopávky nezapažené s přehozením výkopku na vzdálenost do 3 m nebo s naložením na dopravní prostředek v hornině tř. 3 do 100 m3</t>
  </si>
  <si>
    <t>-574922178</t>
  </si>
  <si>
    <t>3,13+67,17-4,087 "sejmutá ornice+odkopávky-rozhrnutá ornice</t>
  </si>
  <si>
    <t>66,213*13 'Přepočtené koeficientem množství</t>
  </si>
  <si>
    <t>-1147007142</t>
  </si>
  <si>
    <t>67,0077675763518*1,75 'Přepočtené koeficientem množství</t>
  </si>
  <si>
    <t>137,37 "dlážděná plocha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</si>
  <si>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</si>
  <si>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</si>
  <si>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-602767715</t>
  </si>
  <si>
    <t>181301101</t>
  </si>
  <si>
    <t>Rozprostření a urovnání ornice v rovině nebo ve svahu sklonu do 1:5 při souvislé ploše do 500 m2, tl. vrstvy do 100 mm</t>
  </si>
  <si>
    <t>1829875127</t>
  </si>
  <si>
    <t>181411131</t>
  </si>
  <si>
    <t>Založení trávníku na půdě předem připravené plochy do 1000 m2 výsevem včetně utažení parkového v rovině nebo na svahu do 1:5</t>
  </si>
  <si>
    <t>-249557691</t>
  </si>
  <si>
    <t>-810333681</t>
  </si>
  <si>
    <t>40,87*0,015 'Přepočtené koeficientem množství</t>
  </si>
  <si>
    <t>2116509521</t>
  </si>
  <si>
    <t>121888349</t>
  </si>
  <si>
    <t>40,87/10000</t>
  </si>
  <si>
    <t>1332921130</t>
  </si>
  <si>
    <t>741562111</t>
  </si>
  <si>
    <t>1307216537</t>
  </si>
  <si>
    <t>845358970</t>
  </si>
  <si>
    <t>40,87/1000</t>
  </si>
  <si>
    <t>0,041*3 'Přepočtené koeficientem množství</t>
  </si>
  <si>
    <t>-109095604</t>
  </si>
  <si>
    <t>1397296798</t>
  </si>
  <si>
    <t>824533890</t>
  </si>
  <si>
    <t>137,37*1,1 'Přepočtené koeficientem množství</t>
  </si>
  <si>
    <t>599141111.1</t>
  </si>
  <si>
    <t>Napojení nových ploch dlažby na stávající (ošetření, výškové napojení, úprava dlažby i obrubníků i s podložím)</t>
  </si>
  <si>
    <t>-1931841842</t>
  </si>
  <si>
    <t>6*2</t>
  </si>
  <si>
    <t>4,37+17,28+3,03+4,54</t>
  </si>
  <si>
    <t>0,309*0,05*34,22 "lože navíc nad 10 cm o 5 cm</t>
  </si>
  <si>
    <t>158,436*22 'Přepočtené koeficientem množství</t>
  </si>
  <si>
    <t>834752381</t>
  </si>
  <si>
    <t>49,994+10,15</t>
  </si>
  <si>
    <t>98,293   "odpad z kameniva"</t>
  </si>
  <si>
    <t>998</t>
  </si>
  <si>
    <t>998223011</t>
  </si>
  <si>
    <t>Přesun hmot pro pozemní komunikace s krytem dlážděným dopravní vzdálenost do 200 m jakékoliv délky objektu</t>
  </si>
  <si>
    <t>285707936</t>
  </si>
  <si>
    <t xml:space="preserve">SO 104 - Parkoviště v ulici Pražská </t>
  </si>
  <si>
    <t>1362341531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</si>
  <si>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</si>
  <si>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</si>
  <si>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368178016</t>
  </si>
  <si>
    <t>1621963018</t>
  </si>
  <si>
    <t>104,54-13,629 "odkopávky-rozhrnutá ornice</t>
  </si>
  <si>
    <t>90,911*13 'Přepočtené koeficientem množství</t>
  </si>
  <si>
    <t>92,0022224960917*1,75 'Přepočtené koeficientem množství</t>
  </si>
  <si>
    <t>0,38*60+0,16*0,35 "rozšířená plocha</t>
  </si>
  <si>
    <t>80,059+172,03 "dlážděná plocha</t>
  </si>
  <si>
    <t>136,29*0,015 'Přepočtené koeficientem množství</t>
  </si>
  <si>
    <t>136,29/10000</t>
  </si>
  <si>
    <t>136,29/1000</t>
  </si>
  <si>
    <t>0,136*3 'Přepočtené koeficientem množství</t>
  </si>
  <si>
    <t>252,089*1,1 'Přepočtené koeficientem množství</t>
  </si>
  <si>
    <t>-1523078975</t>
  </si>
  <si>
    <t>404455550</t>
  </si>
  <si>
    <t>značka dopravní svislá retroreflexní fólie tř. 1, Al prolis, 500 x 700 mm</t>
  </si>
  <si>
    <t>-432577299</t>
  </si>
  <si>
    <t>Poznámka k položce:
1 x IP12+O1</t>
  </si>
  <si>
    <t>-1303907139</t>
  </si>
  <si>
    <t>-1798381007</t>
  </si>
  <si>
    <t>-714337676</t>
  </si>
  <si>
    <t>336474395</t>
  </si>
  <si>
    <t>-575379432</t>
  </si>
  <si>
    <t>5*3</t>
  </si>
  <si>
    <t>1007286790</t>
  </si>
  <si>
    <t>1,32</t>
  </si>
  <si>
    <t>3,72+3,83+4,82+3,91+5,4+1,1+3,43+2,98+7,18+3,39+4,46+2,09+5,42+2,73+3,42+14,45+9,88+8,28</t>
  </si>
  <si>
    <t>1,64+1,87</t>
  </si>
  <si>
    <t>0,89+0,785</t>
  </si>
  <si>
    <t>1,57+1,39*2+1,65</t>
  </si>
  <si>
    <t>79092451</t>
  </si>
  <si>
    <t>592174720</t>
  </si>
  <si>
    <t>obrubník betonový silniční vnitřní oblý R 0,5 vibrolisovaný 78x15x25 cm</t>
  </si>
  <si>
    <t>827448250</t>
  </si>
  <si>
    <t>-1218270930</t>
  </si>
  <si>
    <t>0,309*0,05*104,675"lože navíc nad 10 cm o 5 cm</t>
  </si>
  <si>
    <t>1218459382</t>
  </si>
  <si>
    <t>325,702*22 'Přepočtené koeficientem množství</t>
  </si>
  <si>
    <t>-1627009054</t>
  </si>
  <si>
    <t>-650858733</t>
  </si>
  <si>
    <t>223,41   "odpad z kameniva"</t>
  </si>
  <si>
    <t>SO 105 - Chodníky – betonová dlažba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</si>
  <si>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</si>
  <si>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</si>
  <si>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865330688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</si>
  <si>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</si>
  <si>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</si>
  <si>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1791446623</t>
  </si>
  <si>
    <t>51,85+214,99</t>
  </si>
  <si>
    <t>-1003096825</t>
  </si>
  <si>
    <t>113201111</t>
  </si>
  <si>
    <t xml:space="preserve">Vytrhání obrub s vybouráním lože, s přemístěním hmot na skládku na vzdálenost do 3 m nebo s naložením na dopravní prostředek chodníkových </t>
  </si>
  <si>
    <t>-455258113</t>
  </si>
  <si>
    <t>20,352+67,47-1,83-1,284 "sejmutá ornice+odkopávky-násypy-rozhrnutá ornice</t>
  </si>
  <si>
    <t>84,708*13 'Přepočtené koeficientem množství</t>
  </si>
  <si>
    <t>258375068</t>
  </si>
  <si>
    <t>85,7247666750881*1,75 'Přepočtené koeficientem množství</t>
  </si>
  <si>
    <t>23,271 "slepecká dlažba</t>
  </si>
  <si>
    <t>19*0,5 "varovný proužek</t>
  </si>
  <si>
    <t>426,017 "běžná dlažba</t>
  </si>
  <si>
    <t>0,321*213 "rozšířená spodní vrstva</t>
  </si>
  <si>
    <t>12,84*0,015 'Přepočtené koeficientem množství</t>
  </si>
  <si>
    <t>12,84/10000</t>
  </si>
  <si>
    <t>12,84/1000</t>
  </si>
  <si>
    <t>0,013*3 'Přepočtené koeficientem množství</t>
  </si>
  <si>
    <t>564722112.B</t>
  </si>
  <si>
    <t>Sanace podloží - podklad ze ŠP tl. 300 mm</t>
  </si>
  <si>
    <t>349086226</t>
  </si>
  <si>
    <t>Poznámka k položce:
Štěrkodrť třídy A fr. 0-32 ŠDa			250 mm, ČSN 73 6126, E def2 &gt; 70 MPa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</si>
  <si>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</si>
  <si>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</si>
  <si>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-2028765270</t>
  </si>
  <si>
    <t>426,017*1,1 'Přepočtené koeficientem množství</t>
  </si>
  <si>
    <t>592451190.R</t>
  </si>
  <si>
    <t>dlažba skladebná betonová slepecká 20x10x8 cm barevná</t>
  </si>
  <si>
    <t>-1728681262</t>
  </si>
  <si>
    <t>Poznámka k položce:
10% ztratné</t>
  </si>
  <si>
    <t>23,271*1,1 'Přepočtené koeficientem množství</t>
  </si>
  <si>
    <t>2*2+2,2*2</t>
  </si>
  <si>
    <t>596211224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</si>
  <si>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Příplatek k cenám dvou barev za dlažbu z prvků</t>
  </si>
  <si>
    <t>-796847210</t>
  </si>
  <si>
    <t>915491212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</si>
  <si>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500 mm</t>
  </si>
  <si>
    <t>-402851157</t>
  </si>
  <si>
    <t>592123170</t>
  </si>
  <si>
    <t>dlaždice betonová nástupišť varovný pás sloučený s vodící linií červená 49,5 x 40 x 6 cm</t>
  </si>
  <si>
    <t>1169693816</t>
  </si>
  <si>
    <t>7,54+35,15+8,93+1,27</t>
  </si>
  <si>
    <t>916231213.R</t>
  </si>
  <si>
    <t>Osazení chodníkového obrubníku betonového se zřízením lože, s vyplněním a zatřením spár cementovou maltou stojatého s boční opěrou z betonu prostého tř. C 30/37, do lože z betonu prostého téže značky</t>
  </si>
  <si>
    <t>-203081319</t>
  </si>
  <si>
    <t>16,18+4+11,26+8,38+6,06+10,22+33,48+7,54+13,24+17,33+18,23+3,87+0,41+0,42+15,92+1,49+1,58+1,52+1,37+4,67+3,85+2,99+9,31+3,94+1,31+3,93+0,78+1,2+1,42</t>
  </si>
  <si>
    <t>0,9+2,39+4,17</t>
  </si>
  <si>
    <t>592174120</t>
  </si>
  <si>
    <t>obrubník betonový chodníkový vibrolisovaný 100x10x20 cm</t>
  </si>
  <si>
    <t>130931808</t>
  </si>
  <si>
    <t>0,309*0,05*52,89 "lože navíc nad 10 cm o 5 cm</t>
  </si>
  <si>
    <t>201,188*22 'Přepočtené koeficientem množství</t>
  </si>
  <si>
    <t>13,481+23</t>
  </si>
  <si>
    <t>1276006621</t>
  </si>
  <si>
    <t>117,41   "odpad z kameniva"</t>
  </si>
  <si>
    <t xml:space="preserve">SO 106 - Rameno k motorestu </t>
  </si>
  <si>
    <t>-289373027</t>
  </si>
  <si>
    <t>113107244</t>
  </si>
  <si>
    <t>Odstranění podkladů nebo krytů s přemístěním hmot na skládku na vzdálenost do 20 m nebo s naložením na dopravní prostředek v ploše jednotlivě přes 200 m2 živičných, o tl. vrstvy přes 150 do 200 mm</t>
  </si>
  <si>
    <t>1408895084</t>
  </si>
  <si>
    <t>1840792146</t>
  </si>
  <si>
    <t>11,142+80,9-15,95-9,29 "sejmutá ornice+odkopávky-zásyp-rozprostřená ornice</t>
  </si>
  <si>
    <t>66,802*13 'Přepočtené koeficientem množství</t>
  </si>
  <si>
    <t>66,802*1,75 'Přepočtené koeficientem množství</t>
  </si>
  <si>
    <t>52,06 "ostrůvek nepojízdný</t>
  </si>
  <si>
    <t>0,32*25*2 "rozšíření spodní vrstvy</t>
  </si>
  <si>
    <t>86,7+62,9 "asfaltová plocha</t>
  </si>
  <si>
    <t>-763685292</t>
  </si>
  <si>
    <t>65,1+27,8</t>
  </si>
  <si>
    <t>1836871613</t>
  </si>
  <si>
    <t>-1920109988</t>
  </si>
  <si>
    <t>92,9*0,015 'Přepočtené koeficientem množství</t>
  </si>
  <si>
    <t>92,9/10000</t>
  </si>
  <si>
    <t>92,9/1000</t>
  </si>
  <si>
    <t>0,093*3 'Přepočtené koeficientem množství</t>
  </si>
  <si>
    <t>149,6*2 'Přepočtené koeficientem množství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</si>
  <si>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</si>
  <si>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</si>
  <si>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579922226</t>
  </si>
  <si>
    <t>52,06*1,1 'Přepočtené koeficientem množství</t>
  </si>
  <si>
    <t>15,15 "napojení  kcí"</t>
  </si>
  <si>
    <t>18,63+18,71+4,97+4,56+9,58+18,51+24,77+9,02</t>
  </si>
  <si>
    <t>4,5+6,33+8,74</t>
  </si>
  <si>
    <t>1,72+2,02</t>
  </si>
  <si>
    <t>0,309*0,05*23,31 "lože navíc nad 10 cm o 5 cm</t>
  </si>
  <si>
    <t>157,946*22 'Přepočtené koeficientem množství</t>
  </si>
  <si>
    <t>85,562   "odpad z kameniva"</t>
  </si>
  <si>
    <t xml:space="preserve">SO 201 - Protihluková stěna </t>
  </si>
  <si>
    <t>131201101</t>
  </si>
  <si>
    <t>Hloubení jam nezapažených v hornině tř. 3 objemu do 100 m3</t>
  </si>
  <si>
    <t>-1599898934</t>
  </si>
  <si>
    <t>13*1,2*0,6*1,5+1*1,2*0,6*2 "jámy pro patky</t>
  </si>
  <si>
    <t>131201109</t>
  </si>
  <si>
    <t>Hloubení nezapažených jam a zářezů s urovnáním dna do předepsaného profilu a spádu Příplatek k cenám za lepivost horniny tř. 3</t>
  </si>
  <si>
    <t>476372682</t>
  </si>
  <si>
    <t>573974101</t>
  </si>
  <si>
    <t>-71769938</t>
  </si>
  <si>
    <t>15,48*13 'Přepočtené koeficientem množství</t>
  </si>
  <si>
    <t>-45701723</t>
  </si>
  <si>
    <t>-236426088</t>
  </si>
  <si>
    <t>15,48*1,75 'Přepočtené koeficientem množství</t>
  </si>
  <si>
    <t>918211114</t>
  </si>
  <si>
    <t>Základy protihlukových stěn osazení patky z prefabrikovaných dílců hmotnosti přes 2000 do 3000 kg</t>
  </si>
  <si>
    <t>-781982705</t>
  </si>
  <si>
    <t>593114540.R</t>
  </si>
  <si>
    <t xml:space="preserve">patka ŽB základová 150x60x120 cm_x000D_
včetně_x000D_
_x000D_
-	na podkladní mazaninu vsadit armokoše_x000D_
-	na pruty navařit svorníkový koš ze závitových tyčí M30_x000D_
</t>
  </si>
  <si>
    <t>886888233</t>
  </si>
  <si>
    <t>593114541.R</t>
  </si>
  <si>
    <t xml:space="preserve">patka ŽB základová 200x60x120 cm_x000D_
včetně_x000D_
_x000D_
-	na podkladní mazaninu vsadit armokoše_x000D_
-	na pruty navařit svorníkový koš ze závitových tyčí M30_x000D_
</t>
  </si>
  <si>
    <t>1388957044</t>
  </si>
  <si>
    <t>918222113</t>
  </si>
  <si>
    <t>Sloupky protihlukových stěn ocelové tvaru HEA 160, zakládané do patek, výška sloupku přes 3 m</t>
  </si>
  <si>
    <t>-416118463</t>
  </si>
  <si>
    <t xml:space="preserve">Poznámka k položce:
-	HEB 160x4000 s patními deskami a 4 otvory pro svorníkový koš
</t>
  </si>
  <si>
    <t>14*4 "počet sloupků*výška</t>
  </si>
  <si>
    <t>918241203.1</t>
  </si>
  <si>
    <t>Panely protihlukových stěn prefabrikované železobetonové soklové výšky do 1 m, šířky, přes 2,5 do 4 m</t>
  </si>
  <si>
    <t>-136664778</t>
  </si>
  <si>
    <t xml:space="preserve">Poznámka k položce:
Protihluková stěna bude vykazovat vlastnosti zvukové pohltivosti třídy: A1-DLa=-1dB.
Protihluková stěna bude vykazovat vlastnosti vzduchové neprůzvučnosti třídy: B3-DLr=min 25dB.
</t>
  </si>
  <si>
    <t>4*10*0,5+3*0,5+4,59*0,5</t>
  </si>
  <si>
    <t>918251125</t>
  </si>
  <si>
    <t>Desky protihlukových stěn dřevocementové štěpkové s prefabrikovaným soklem tloušťky 160 mm, tloušťka desky 115 mm</t>
  </si>
  <si>
    <t>-1693386292</t>
  </si>
  <si>
    <t xml:space="preserve">Poznámka k položce:
- dřevěný samonosný panel s minerální vatou
Protihluková stěna bude vykazovat vlastnosti zvukové pohltivosti třídy: A1-DLa=-1dB.
Protihluková stěna bude vykazovat vlastnosti vzduchové neprůzvučnosti třídy: B3-DLr=min 25dB.
</t>
  </si>
  <si>
    <t>4*10*1*2+3*1*2+4,59*1*2</t>
  </si>
  <si>
    <t>918261112.1</t>
  </si>
  <si>
    <t>Tabule protihlukových stěn z plexiskla-PMMA tloušťky 10 mm, rozměru 1,5x4 m čiré</t>
  </si>
  <si>
    <t>-227681549</t>
  </si>
  <si>
    <t>Poznámka k položce:
-	transparentní panel 10mm kalené sklo / 15mm PMMA
Protihluková stěna bude vykazovat vlastnosti zvukové pohltivosti třídy: A1-DLa=-1dB.
Protihluková stěna bude vykazovat vlastnosti vzduchové neprůzvučnosti třídy: B3-DLr=min 25dB.</t>
  </si>
  <si>
    <t>4*10*1,5+3*1,5+4,59*1,5</t>
  </si>
  <si>
    <t>998152111</t>
  </si>
  <si>
    <t>Přesun hmot pro zdi a valy samostatné montované z dílců železobetonových nebo z předpjatého betonu vodorovná dopravní vzdálenost do 50 m, pro zdi výšky do 12 m</t>
  </si>
  <si>
    <t>222923610</t>
  </si>
  <si>
    <t xml:space="preserve">SO 301 - Odvodnění komunikace </t>
  </si>
  <si>
    <t xml:space="preserve">    3 - Svislé a kompletní konstrukce</t>
  </si>
  <si>
    <t xml:space="preserve">    4 - Vodorovné konstrukce</t>
  </si>
  <si>
    <t xml:space="preserve">    99 - Přesun hmot</t>
  </si>
  <si>
    <t>PSV - Práce a dodávky PSV</t>
  </si>
  <si>
    <t>115101201</t>
  </si>
  <si>
    <t>Čerpání vody na dopravní výšku do 10 m s uvažovaným průměrným přítokem do 500 l/min</t>
  </si>
  <si>
    <t>hod</t>
  </si>
  <si>
    <t>914652838</t>
  </si>
  <si>
    <t>115101301</t>
  </si>
  <si>
    <t>Pohotovost záložní čerpací soupravy pro dopravní výšku do 10 m s uvažovaným průměrným přítokem do 500 l/min</t>
  </si>
  <si>
    <t>den</t>
  </si>
  <si>
    <t>330690599</t>
  </si>
  <si>
    <t>120001101</t>
  </si>
  <si>
    <t>Příplatek k cenám vykopávek za ztížení vykopávky v blízkosti podzemního vedení nebo výbušnin v horninách jakékoliv třídy</t>
  </si>
  <si>
    <t>-1366451420</t>
  </si>
  <si>
    <t>132101101</t>
  </si>
  <si>
    <t>Hloubení zapažených i nezapažených rýh šířky do 600 mm s urovnáním dna do předepsaného profilu a spádu v horninách tř. 1 a 2 do 100 m3</t>
  </si>
  <si>
    <t>-395876143</t>
  </si>
  <si>
    <t>Poznámka k položce:
šířka rýhy 400 mm
dle bilancí zemních prací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</si>
  <si>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</si>
  <si>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</si>
  <si>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-1014397849</t>
  </si>
  <si>
    <t>Vodorovné přemístění výkopku nebo sypaniny po suchu na obvyklém dopravním prostředku, bez naložení výkopku, avšak se složením bez rozhrnutí z horniny tř. 1 až 4 na vzdálenost přes 9 000 do 10 000 m</t>
  </si>
  <si>
    <t>2098265304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</si>
  <si>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</si>
  <si>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1809210139</t>
  </si>
  <si>
    <t>15*13 'Přepočtené koeficientem množství</t>
  </si>
  <si>
    <t>1969756183</t>
  </si>
  <si>
    <t>-891480390</t>
  </si>
  <si>
    <t>Poplatek za uložení odpadu ze sypaniny na skládce (skládkovné)</t>
  </si>
  <si>
    <t>-1627818956</t>
  </si>
  <si>
    <t>15*1,75 'Přepočtené koeficientem množství</t>
  </si>
  <si>
    <t>174101101</t>
  </si>
  <si>
    <t>Zásyp sypaninou z jakékoliv horniny s uložením výkopku ve vrstvách se zhutněním jam, šachet, rýh nebo kolem objektů v těchto vykopávkách</t>
  </si>
  <si>
    <t>1341118289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</si>
  <si>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</si>
  <si>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</si>
  <si>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-917353408</t>
  </si>
  <si>
    <t>Poznámka k položce:
písek, zrno 4-16 mm</t>
  </si>
  <si>
    <t>581536760.R</t>
  </si>
  <si>
    <t>písek technický fr. 4-16</t>
  </si>
  <si>
    <t>-1607353221</t>
  </si>
  <si>
    <t>9,4*2000/1000</t>
  </si>
  <si>
    <t>18,8*2 'Přepočtené koeficientem množství</t>
  </si>
  <si>
    <t>Svislé a kompletní konstrukce</t>
  </si>
  <si>
    <t>321312112</t>
  </si>
  <si>
    <t>Oprava konstrukce z betonu vodních staveb přehrad, jezů a plavebních komor, spodní stavby vodních elektráren, jader přehrad, odběrných věží a výpustných zařízení, opěrných zdí, šachet, šachtic a ostatních konstrukcí s úpravou pracovních spár, objemu opravovaných míst do 3 m3 jednotlivě prostého pro prostředí s mrazovými cykly tř. C 25/30</t>
  </si>
  <si>
    <t>1998555249</t>
  </si>
  <si>
    <t>Poznámka k položce:
beton pro úprava zaústění do příkopu</t>
  </si>
  <si>
    <t>Vodorovné konstrukce</t>
  </si>
  <si>
    <t>451572111</t>
  </si>
  <si>
    <t>Lože pod potrubí, stoky a drobné objekty v otevřeném výkopu z kameniva drobného těženého 0 až 4 mm</t>
  </si>
  <si>
    <t>-849220622</t>
  </si>
  <si>
    <t>Poznámka k položce:
potrubí přepadů</t>
  </si>
  <si>
    <t>452311131</t>
  </si>
  <si>
    <t>Podkladní a zajišťovací konstrukce z betonu prostého v otevřeném výkopu desky pod potrubí, stoky a drobné objekty z betonu tř. C 12/15</t>
  </si>
  <si>
    <t>1990912905</t>
  </si>
  <si>
    <t>0,44 "podklad pod vpusti</t>
  </si>
  <si>
    <t>871310320</t>
  </si>
  <si>
    <t>Montáž kanalizačního potrubí z plastů z polypropylenu PP plnostěnného SN 12 DN 150</t>
  </si>
  <si>
    <t>-716529616</t>
  </si>
  <si>
    <t>286147190</t>
  </si>
  <si>
    <t>trubka kanalizační žebrovaná PP vnitřní průměr 150mm, dl. 6m, SN 12</t>
  </si>
  <si>
    <t>1514287719</t>
  </si>
  <si>
    <t>895941111</t>
  </si>
  <si>
    <t>Zřízení vpusti kanalizační uliční z betonových dílců typ UV-50 normální</t>
  </si>
  <si>
    <t>-452640279</t>
  </si>
  <si>
    <t>592238520</t>
  </si>
  <si>
    <t>prefabrikáty pro uliční vpusti dílce betonové pro uliční vpusti dno s kalovou prohlubní TBV-Q 450/300/2a       45 x 30 x 5</t>
  </si>
  <si>
    <t>-2104191849</t>
  </si>
  <si>
    <t>592238540.1</t>
  </si>
  <si>
    <t>Betonová skruž uliční vpusti se sifonem pro plast DN 150, světlost 450/ výška 570/tl.stěny 50</t>
  </si>
  <si>
    <t>1543674301</t>
  </si>
  <si>
    <t>592238620</t>
  </si>
  <si>
    <t>skruž betonová pro uliční vpusť středová 45 x 29,5 x 5 cm</t>
  </si>
  <si>
    <t>-1122492915</t>
  </si>
  <si>
    <t>592238580</t>
  </si>
  <si>
    <t>skruž betonová pro uliční vpusť horní 45 x 57 x 5 cm</t>
  </si>
  <si>
    <t>-479657008</t>
  </si>
  <si>
    <t>452112111</t>
  </si>
  <si>
    <t>Osazení betonových dílců prstenců nebo rámů pod poklopy a mříže, výšky do 100 mm</t>
  </si>
  <si>
    <t>-2091740617</t>
  </si>
  <si>
    <t>592238640</t>
  </si>
  <si>
    <t>prstenec betonový pro uliční vpusť vyrovnávací 39 x 6 x 13 cm</t>
  </si>
  <si>
    <t>-1957025503</t>
  </si>
  <si>
    <t>899202111</t>
  </si>
  <si>
    <t>Osazení mříží litinových včetně rámů a košů na bahno hmotnosti jednotlivě přes 50 do 100 kg</t>
  </si>
  <si>
    <t>-908124050</t>
  </si>
  <si>
    <t>552423200</t>
  </si>
  <si>
    <t>mříž čtvercová D 400-, plochá 500x500mm</t>
  </si>
  <si>
    <t>1152470571</t>
  </si>
  <si>
    <t>286618160</t>
  </si>
  <si>
    <t>revizní šachty a dvorní vpusti systém - kanalizační šachty revizní šachty  D 315 koš kalový pro silniční vpusť 315 mm</t>
  </si>
  <si>
    <t>1211784396</t>
  </si>
  <si>
    <t>899231112.1</t>
  </si>
  <si>
    <t>Napojení nových vpustí na stávající nebo novou kanalizaci včetně nových doplňkových potrubí</t>
  </si>
  <si>
    <t>1599765872</t>
  </si>
  <si>
    <t>899722114</t>
  </si>
  <si>
    <t>Krytí potrubí z plastů výstražnou fólií z PVC šířky 40 cm</t>
  </si>
  <si>
    <t>-519920647</t>
  </si>
  <si>
    <t>998276101</t>
  </si>
  <si>
    <t>Přesun hmot pro trubní vedení hloubené z trub z plastických hmot nebo sklolaminátových pro vodovody nebo kanalizace v otevřeném výkopu dopravní vzdálenost do 15 m</t>
  </si>
  <si>
    <t>-883801412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</si>
  <si>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</si>
  <si>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</si>
  <si>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-1337641894</t>
  </si>
  <si>
    <t>PSV</t>
  </si>
  <si>
    <t>Práce a dodávky PSV</t>
  </si>
  <si>
    <t>721290112</t>
  </si>
  <si>
    <t>Zkouška těsnosti kanalizace vodou DN 150 nebo DN 200</t>
  </si>
  <si>
    <t>-2040969199</t>
  </si>
  <si>
    <t>Poznámka k položce:
včetně zabezpečení konců potrubí</t>
  </si>
  <si>
    <t xml:space="preserve">SO 302 - Prodloužení propustku </t>
  </si>
  <si>
    <t>2 - Zakládání</t>
  </si>
  <si>
    <t>8 - Trubní vedení</t>
  </si>
  <si>
    <t xml:space="preserve">    5 - Komunikace pozemní</t>
  </si>
  <si>
    <t>Zakládání</t>
  </si>
  <si>
    <t>275316131</t>
  </si>
  <si>
    <t>Základy z betonu prostého patky z betonu se zvýšenými nároky na prostředí tř. C 30/37</t>
  </si>
  <si>
    <t>-1274984497</t>
  </si>
  <si>
    <t>0,6*0,3*1,2 "šířka*výška*délka</t>
  </si>
  <si>
    <t>820471113</t>
  </si>
  <si>
    <t>Přeseknutí železobetonové trouby v rovině kolmé nebo skloněné k ose trouby, se začištěním DN přes 600 do 800 mm</t>
  </si>
  <si>
    <t>809293536</t>
  </si>
  <si>
    <t>919441221</t>
  </si>
  <si>
    <t>Čelo propustku z lomového kamene pro propustek z trub DN 600 až 800</t>
  </si>
  <si>
    <t>234095237</t>
  </si>
  <si>
    <t>Poznámka k položce:
Viz. výkres D1.3</t>
  </si>
  <si>
    <t>919441221.B</t>
  </si>
  <si>
    <t>Bourání čela propustku DN 800</t>
  </si>
  <si>
    <t>-493708413</t>
  </si>
  <si>
    <t>Poznámka k položce:
Viz. TZ</t>
  </si>
  <si>
    <t>211383373</t>
  </si>
  <si>
    <t>Poznámka k položce:
dle bilancí zemních  prací</t>
  </si>
  <si>
    <t>-1787478028</t>
  </si>
  <si>
    <t>-943830401</t>
  </si>
  <si>
    <t>1065316817</t>
  </si>
  <si>
    <t xml:space="preserve">2,4+4,8-2,48 "sejmutá ornice+hloubení jam-zásyp </t>
  </si>
  <si>
    <t>614501636</t>
  </si>
  <si>
    <t>4,72*13 'Přepočtené koeficientem množství</t>
  </si>
  <si>
    <t>Nakládání výkopku z hornin tř. 1 až 4 do 100 m3</t>
  </si>
  <si>
    <t>1962426647</t>
  </si>
  <si>
    <t>890527633</t>
  </si>
  <si>
    <t>1696317885</t>
  </si>
  <si>
    <t>4,72*1,75 'Přepočtené koeficientem množství</t>
  </si>
  <si>
    <t>Zásyp jam, šachet rýh nebo kolem objektů sypaninou se zhutněním</t>
  </si>
  <si>
    <t>1234049149</t>
  </si>
  <si>
    <t xml:space="preserve">Poznámka k položce:
dle bilancí zemních  prací
</t>
  </si>
  <si>
    <t>Komunikace pozemní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</si>
  <si>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</si>
  <si>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</si>
  <si>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-685866831</t>
  </si>
  <si>
    <t>2*1,2 "délka*šířka</t>
  </si>
  <si>
    <t>919521160</t>
  </si>
  <si>
    <t>Zřízení silničního propustku z trub betonových nebo železobetonových DN 800 mm</t>
  </si>
  <si>
    <t>1312656988</t>
  </si>
  <si>
    <t>592211460</t>
  </si>
  <si>
    <t>trouba železobetonová 8úhelníková, zesílená D80x100x10 cm</t>
  </si>
  <si>
    <t>-700156673</t>
  </si>
  <si>
    <t>-1957631096</t>
  </si>
  <si>
    <t>997013831</t>
  </si>
  <si>
    <t>Poplatek za uložení stavebního odpadu na skládce (skládkovné) směsného</t>
  </si>
  <si>
    <t>1841610431</t>
  </si>
  <si>
    <t>997221571</t>
  </si>
  <si>
    <t>Vodorovná doprava vybouraných hmot bez naložení, ale se složením a s hrubým urovnáním na vzdálenost do 1 km</t>
  </si>
  <si>
    <t>-1333237892</t>
  </si>
  <si>
    <t>997221579</t>
  </si>
  <si>
    <t>Vodorovná doprava vybouraných hmot bez naložení, ale se složením a s hrubým urovnáním na vzdálenost Příplatek k ceně za každý další i započatý 1 km přes 1 km</t>
  </si>
  <si>
    <t>-1802458284</t>
  </si>
  <si>
    <t>16,751*22 'Přepočtené koeficientem množství</t>
  </si>
  <si>
    <t>997221612</t>
  </si>
  <si>
    <t>Nakládání na dopravní prostředky pro vodorovnou dopravu vybouraných hmot</t>
  </si>
  <si>
    <t>539104766</t>
  </si>
  <si>
    <t>998274101</t>
  </si>
  <si>
    <t>Přesun hmot pro trubní vedení hloubené z trub betonových nebo železobetonových pro vodovody nebo kanalizace v otevřeném výkopu dopravní vzdálenost do 15 m</t>
  </si>
  <si>
    <t>1239845706</t>
  </si>
  <si>
    <t xml:space="preserve">SO 303 - Přeložka vodovodu </t>
  </si>
  <si>
    <t xml:space="preserve"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nabídky._x000D_
</t>
  </si>
  <si>
    <t>1 - Zemní práce</t>
  </si>
  <si>
    <t xml:space="preserve">    744 - Elektromontáže - rozvody vodičů měděných</t>
  </si>
  <si>
    <t xml:space="preserve">    VRN4 - Inženýrská činnost</t>
  </si>
  <si>
    <t>379270787</t>
  </si>
  <si>
    <t>-1696040648</t>
  </si>
  <si>
    <t>632773109</t>
  </si>
  <si>
    <t>132201201</t>
  </si>
  <si>
    <t>Hloubení zapažených i nezapažených rýh šířky přes 600 do 2 000 mm s urovnáním dna do předepsaného profilu a spádu v hornině tř. 3 do 100 m3</t>
  </si>
  <si>
    <t>-1703145919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</si>
  <si>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</si>
  <si>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</si>
  <si>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-377623077</t>
  </si>
  <si>
    <t>141721115</t>
  </si>
  <si>
    <t>Řízený zemní protlak v hornině tř. 1 až 4, včetně protlačení trub v hloubce do 6 m vnějšího průměru vrtu přes 125 do 160 mm</t>
  </si>
  <si>
    <t>-750836406</t>
  </si>
  <si>
    <t>Poznámka k položce:
cena včetně opěrné kce pro zatlačovací zařízení a zpevnění dna jámy</t>
  </si>
  <si>
    <t>140110980</t>
  </si>
  <si>
    <t>trubka ocelová bezešvá hladká jakost 11 353, 159 x 4,5 mm</t>
  </si>
  <si>
    <t>750315322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</si>
  <si>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</si>
  <si>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</si>
  <si>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2109530570</t>
  </si>
  <si>
    <t>451316509</t>
  </si>
  <si>
    <t xml:space="preserve">Poznámka k položce:
dle bilancí zemních prací
</t>
  </si>
  <si>
    <t>-8825160</t>
  </si>
  <si>
    <t>0,7*13 'Přepočtené koeficientem množství</t>
  </si>
  <si>
    <t>167101103</t>
  </si>
  <si>
    <t>Nakládání, skládání a překládání neulehlého výkopku nebo sypaniny skládání nebo překládání, z hornin tř. 1 až 4</t>
  </si>
  <si>
    <t>799122667</t>
  </si>
  <si>
    <t>1818303272</t>
  </si>
  <si>
    <t>Uložení sypaniny poplatek za uložení sypaniny na skládce (skládkovné)</t>
  </si>
  <si>
    <t>809402152</t>
  </si>
  <si>
    <t>0,7*1750/1000</t>
  </si>
  <si>
    <t>829342706</t>
  </si>
  <si>
    <t>Poznámka k položce:
Dle bilance zemních prací, hutnění na 100% PS</t>
  </si>
  <si>
    <t>175101109</t>
  </si>
  <si>
    <t>Obsypání potrubí sypaninou z vhodných hornin tř. 1 až 4 nebo materiálem připraveným podél výkopu ve vzdálenosti do 3 m od jeho kraje, pro jakoukoliv hloubku výkopu a míru zhutnění Příplatek k ceně za prohození sypaniny</t>
  </si>
  <si>
    <t>432529104</t>
  </si>
  <si>
    <t>871241211</t>
  </si>
  <si>
    <t>Montáž vodovodního potrubí z plastů v otevřeném výkopu z polyetylenu PE 100 svařovaných elektrotvarovkou SDR 11/PN16 D 90 x 8,2 mm</t>
  </si>
  <si>
    <t>1443221206</t>
  </si>
  <si>
    <t>286135300</t>
  </si>
  <si>
    <t>potrubí třívrstvé PE100 RC SDR11,90x8.2 , 12 m</t>
  </si>
  <si>
    <t>1011910859</t>
  </si>
  <si>
    <t>857242122</t>
  </si>
  <si>
    <t>Montáž litinových tvarovek na potrubí litinovém tlakovém jednoosých na potrubí z trub přírubových v otevřeném výkopu, kanálu nebo v šachtě DN 80</t>
  </si>
  <si>
    <t>-1659771855</t>
  </si>
  <si>
    <t>286172380.R</t>
  </si>
  <si>
    <t>Spojka DN 80, multitolerační, jištěná proti posunu, hrdlo-hrdlo</t>
  </si>
  <si>
    <t>-1223736057</t>
  </si>
  <si>
    <t>552534890</t>
  </si>
  <si>
    <t>tvarovka přírubová litinová s hladkým koncem,práškový epoxid, tl.250µm F-kus DN 80 mm, dl. 350 mm</t>
  </si>
  <si>
    <t>12270828</t>
  </si>
  <si>
    <t>552599820</t>
  </si>
  <si>
    <t>koleno přírubové Q tvárná litina DN80-90°</t>
  </si>
  <si>
    <t>1459270968</t>
  </si>
  <si>
    <t>286415100.R</t>
  </si>
  <si>
    <t xml:space="preserve">Otočná příruba DN 80_x000D_
</t>
  </si>
  <si>
    <t>956197206</t>
  </si>
  <si>
    <t>877241110</t>
  </si>
  <si>
    <t>Montáž tvarovek na vodovodním plastovém potrubí z polyetylenu PE 100 elektrotvarovek SDR 11/PN16 kolen 22 st. nebo 45 st. d 90</t>
  </si>
  <si>
    <t>189985735</t>
  </si>
  <si>
    <t>286149480</t>
  </si>
  <si>
    <t>elektrokoleno 45°, PE 100, PN 16, d 90</t>
  </si>
  <si>
    <t>55973989</t>
  </si>
  <si>
    <t>286149480.1</t>
  </si>
  <si>
    <t>elektrokoleno 15°, PE 100, PN 16, d 90</t>
  </si>
  <si>
    <t>1800215722</t>
  </si>
  <si>
    <t>286149480.2</t>
  </si>
  <si>
    <t>elektrokoleno 22°, PE 100, PN 16, d 90</t>
  </si>
  <si>
    <t>-1453279382</t>
  </si>
  <si>
    <t>286149480.3</t>
  </si>
  <si>
    <t>elektrokoleno 30°, PE 100, PN 16, d 90</t>
  </si>
  <si>
    <t>864994204</t>
  </si>
  <si>
    <t>877241112</t>
  </si>
  <si>
    <t>Montáž tvarovek na vodovodním plastovém potrubí z polyetylenu PE 100 elektrotvarovek SDR 11/PN16 kolen 90 st. d 90</t>
  </si>
  <si>
    <t>-1136128783</t>
  </si>
  <si>
    <t>286149360</t>
  </si>
  <si>
    <t>elektrokoleno 90°, PE 100, PN 16, d 90</t>
  </si>
  <si>
    <t>1368021782</t>
  </si>
  <si>
    <t>877265211.R</t>
  </si>
  <si>
    <t xml:space="preserve">Montáž tvarovek z PE DN 80_x000D_
</t>
  </si>
  <si>
    <t>1587645238</t>
  </si>
  <si>
    <t>286123440</t>
  </si>
  <si>
    <t>nákružek lemový  PE100 SDR 11, d 90</t>
  </si>
  <si>
    <t>981569613</t>
  </si>
  <si>
    <t>891241112</t>
  </si>
  <si>
    <t>Montáž vodovodních armatur na potrubí šoupátek nebo klapek uzavíracích v otevřeném výkopu nebo v šachtách s osazením zemní soupravy (bez poklopů) DN 80</t>
  </si>
  <si>
    <t>-58696660</t>
  </si>
  <si>
    <t>422212120</t>
  </si>
  <si>
    <t>šoupě přírubové vovodovodní , krátká stavební délka DN 80 PN10-16</t>
  </si>
  <si>
    <t>2104186160</t>
  </si>
  <si>
    <t>892273122</t>
  </si>
  <si>
    <t>Proplach a dezinfekce vodovodního potrubí DN od 80 do 125</t>
  </si>
  <si>
    <t>550381841</t>
  </si>
  <si>
    <t>899401112</t>
  </si>
  <si>
    <t>Osazení poklopů litinových šoupátkových</t>
  </si>
  <si>
    <t>770057234</t>
  </si>
  <si>
    <t>562306330</t>
  </si>
  <si>
    <t>poklop uliční šoupátkový kulatý plastový PA s litinovým víkem</t>
  </si>
  <si>
    <t>-1082096305</t>
  </si>
  <si>
    <t>562306360</t>
  </si>
  <si>
    <t>deska podkladová uličního poklopu plastového ventilkového a šoupatového</t>
  </si>
  <si>
    <t>-2119955449</t>
  </si>
  <si>
    <t>722219191</t>
  </si>
  <si>
    <t>Armatury přírubové montáž zemních souprav ostatních typů</t>
  </si>
  <si>
    <t>1141850708</t>
  </si>
  <si>
    <t>422910790</t>
  </si>
  <si>
    <t>souprava zemní pro šoupátka DN 65-80 mm, Rd 2,0 m</t>
  </si>
  <si>
    <t>-496613737</t>
  </si>
  <si>
    <t>899722114.R</t>
  </si>
  <si>
    <t>Krytí potrubí z plastů výstražnou fólií z PVC šířky 50 cm</t>
  </si>
  <si>
    <t>-255647284</t>
  </si>
  <si>
    <t>899911132</t>
  </si>
  <si>
    <t>Kluzné objímky (pojízdná sedla) pro zasunutí potrubí do chráničky výšky 60 mm vnějšího průměru potrubí do 183 mm</t>
  </si>
  <si>
    <t>-439710963</t>
  </si>
  <si>
    <t>899913152</t>
  </si>
  <si>
    <t>Koncové uzavírací manžety chrániček DN potrubí x DN chráničky DN 150 x 250, rozměr 160x273 mm, EPDM</t>
  </si>
  <si>
    <t>-1523014062</t>
  </si>
  <si>
    <t>998273102</t>
  </si>
  <si>
    <t>Přesun hmot pro trubní vedení hloubené z trub litinových pro vodovody nebo kanalizace v otevřeném výkopu dopravní vzdálenost do 15 m</t>
  </si>
  <si>
    <t>-2009689882</t>
  </si>
  <si>
    <t>998273124</t>
  </si>
  <si>
    <t>Přesun hmot pro trubní vedení hloubené z trub litinových Příplatek k cenám za zvětšený přesun přes vymezenou největší dopravní vzdálenost do 500 m</t>
  </si>
  <si>
    <t>-300992575</t>
  </si>
  <si>
    <t>721290113.1</t>
  </si>
  <si>
    <t xml:space="preserve">Zkouška těsnosti vodovodu  vodou </t>
  </si>
  <si>
    <t>1868515569</t>
  </si>
  <si>
    <t>744</t>
  </si>
  <si>
    <t>Elektromontáže - rozvody vodičů měděných</t>
  </si>
  <si>
    <t>044002000.1</t>
  </si>
  <si>
    <t>Revize / proměření signalizačního vodiče</t>
  </si>
  <si>
    <t>1733416711</t>
  </si>
  <si>
    <t>744232311</t>
  </si>
  <si>
    <t>Montáž izolovaných vodičů měděných bez ukončení, uložených volně do 6 resp. 7,2 kV sk. 4 - CGAU 3,6/6 kV, průřezu žíly 2,5 až 10 mm2</t>
  </si>
  <si>
    <t>1117320155</t>
  </si>
  <si>
    <t>341405830</t>
  </si>
  <si>
    <t>vodiče izolované s měděným jádrem sdělovací vodič 500 V pro pevné uložení U, podle ČSN  34 7711 průměr       Cu číslo   bázová cena mm       kg/m       Kč/m 4 x 1         0,031     5,14</t>
  </si>
  <si>
    <t>1189499168</t>
  </si>
  <si>
    <t>VRN4</t>
  </si>
  <si>
    <t>Inženýrská činnost</t>
  </si>
  <si>
    <t>043103000</t>
  </si>
  <si>
    <t>Laboratorní analýzy vzorků vody</t>
  </si>
  <si>
    <t>-1762086982</t>
  </si>
  <si>
    <t xml:space="preserve">SO 401 - VEŘEJNÉ OSVĚTLENÍ </t>
  </si>
  <si>
    <t xml:space="preserve">    2 - Zakládání</t>
  </si>
  <si>
    <t xml:space="preserve">    741 - Elektroinstalace - silnoproud</t>
  </si>
  <si>
    <t xml:space="preserve">    742 - Elektromontáže - rozvodný systém</t>
  </si>
  <si>
    <t xml:space="preserve">    743 - Elektromontáže - hrubá montáž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</si>
  <si>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</si>
  <si>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</si>
  <si>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</si>
  <si>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21-M -  Elektromontáže</t>
  </si>
  <si>
    <t xml:space="preserve">    58-M - Revize vyhrazených technických zařízení</t>
  </si>
  <si>
    <t>280337209</t>
  </si>
  <si>
    <t>10*2*2*2 "startovací jámy</t>
  </si>
  <si>
    <t>2097598478</t>
  </si>
  <si>
    <t>131203102</t>
  </si>
  <si>
    <t>Hloubení zapažených i nezapažených jam ručním nebo pneumatickým nářadím s urovnáním dna do předepsaného profilu a spádu v horninách tř. 3 nesoudržných</t>
  </si>
  <si>
    <t>1168823131</t>
  </si>
  <si>
    <t xml:space="preserve">12*1*1*1 "stožár 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</si>
  <si>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</si>
  <si>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</si>
  <si>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-1176922180</t>
  </si>
  <si>
    <t>132201102</t>
  </si>
  <si>
    <t>Hloubení zapažených i nezapažených rýh šířky do 600 mm s urovnáním dna do předepsaného profilu a spádu v hornině tř. 3 přes 100 m3</t>
  </si>
  <si>
    <t>-1516278361</t>
  </si>
  <si>
    <t>330*0,5*0,8 "délka*šířka*hloubka</t>
  </si>
  <si>
    <t>132201109</t>
  </si>
  <si>
    <t>Hloubení zapažených i nezapažených rýh šířky do 600 mm s urovnáním dna do předepsaného profilu a spádu v hornině tř. 3 Příplatek k cenám za lepivost horniny tř. 3</t>
  </si>
  <si>
    <t>-1957779443</t>
  </si>
  <si>
    <t>141721113</t>
  </si>
  <si>
    <t>Řízený zemní protlak v hornině tř. 1 až 4, včetně protlačení trub v hloubce do 6 m vnějšího průměru vrtu přes 90 do 110 mm</t>
  </si>
  <si>
    <t>-1973193663</t>
  </si>
  <si>
    <t>8+9+9+14+13</t>
  </si>
  <si>
    <t>140110820</t>
  </si>
  <si>
    <t>trubka ocelová bezešvá hladká jakost 11 353, 114 x 4,0 mm</t>
  </si>
  <si>
    <t>-2000745616</t>
  </si>
  <si>
    <t>-1367535038</t>
  </si>
  <si>
    <t>132-99+12 "hloubení rýh-zásyp rýh+hloubení pro stožáry</t>
  </si>
  <si>
    <t>-107831073</t>
  </si>
  <si>
    <t>45*13 'Přepočtené koeficientem množství</t>
  </si>
  <si>
    <t>-285541498</t>
  </si>
  <si>
    <t>-868711891</t>
  </si>
  <si>
    <t>121243928</t>
  </si>
  <si>
    <t>45*1,75 'Přepočtené koeficientem množství</t>
  </si>
  <si>
    <t>1883834034</t>
  </si>
  <si>
    <t>330*0,5*0,6 "zásyp rýhy délka*šířka*hloubka</t>
  </si>
  <si>
    <t>80 "zásyp startovacích jam</t>
  </si>
  <si>
    <t>275313611</t>
  </si>
  <si>
    <t>Základové patky z betonu tř. C 16/20</t>
  </si>
  <si>
    <t>536816541</t>
  </si>
  <si>
    <t>-488611193</t>
  </si>
  <si>
    <t>330*0,2*0,5 "délka*hloubka*šířka</t>
  </si>
  <si>
    <t>-479387027</t>
  </si>
  <si>
    <t>998231311</t>
  </si>
  <si>
    <t>Přesun hmot pro sadovnické a krajinářské úpravy vodorovně do 5000 m</t>
  </si>
  <si>
    <t>729089017</t>
  </si>
  <si>
    <t>741</t>
  </si>
  <si>
    <t>Elektroinstalace - silnoproud</t>
  </si>
  <si>
    <t>741110003</t>
  </si>
  <si>
    <t>Montáž trubek elektroinstalačních s nasunutím nebo našroubováním do krabic plastových tuhých, uložených pevně, vnější D přes 35 mm</t>
  </si>
  <si>
    <t>-267138705</t>
  </si>
  <si>
    <t>345710950</t>
  </si>
  <si>
    <t>trubka elektroinstalační tuhá z PVC D 36,6/40 mm, délka 3 m</t>
  </si>
  <si>
    <t>-1481983862</t>
  </si>
  <si>
    <t>743131121</t>
  </si>
  <si>
    <t>Montáž trubek ochranných s nasunutím nebo našroubováním do krabic plastových tuhých, uložených pevně, vnitřního D do 152 mm</t>
  </si>
  <si>
    <t>1544920329</t>
  </si>
  <si>
    <t>345713680</t>
  </si>
  <si>
    <t>trubka elektroinstalační tuhá dvouplášťová korugovaná D 136/160 mm, HDPE</t>
  </si>
  <si>
    <t>-813493967</t>
  </si>
  <si>
    <t>742</t>
  </si>
  <si>
    <t>Elektromontáže - rozvodný systém</t>
  </si>
  <si>
    <t>742112200</t>
  </si>
  <si>
    <t>Montáž rozvodnic oceloplechových nebo plastových bez zapojení vodičů pro síť veřejného osvětlení, typ KS 4</t>
  </si>
  <si>
    <t>-331520691</t>
  </si>
  <si>
    <t>1136641</t>
  </si>
  <si>
    <t>Svorky a svorkovnice Svorky řadové a stož STOZAROVA SVORKOVNICE SR721-14</t>
  </si>
  <si>
    <t>KS</t>
  </si>
  <si>
    <t>1366124648</t>
  </si>
  <si>
    <t>742993105.1</t>
  </si>
  <si>
    <t>Napojení nového rozvodu VO ve stávající lampě nebo rozvaděči</t>
  </si>
  <si>
    <t>-1154093610</t>
  </si>
  <si>
    <t>742993105.2</t>
  </si>
  <si>
    <t>Odstranění stožáru VO včetně svítidel a betonových patek, naložení na dopravní prostředek, odvoz a skládkovné</t>
  </si>
  <si>
    <t>-2026817699</t>
  </si>
  <si>
    <t>742993110.1</t>
  </si>
  <si>
    <t>Revize, seřízení a uvedení do provozu VO</t>
  </si>
  <si>
    <t>-31795630</t>
  </si>
  <si>
    <t>743</t>
  </si>
  <si>
    <t>Elektromontáže - hrubá montáž</t>
  </si>
  <si>
    <t>743612111</t>
  </si>
  <si>
    <t>Montáž uzemňovacího vedení s upevněním, propojením a připojením pomocí svorek v zemi s izolací spojů vodičů FeZn pásku průřezu do 120 mm2 v městské zástavbě</t>
  </si>
  <si>
    <t>-1274370553</t>
  </si>
  <si>
    <t>354420620</t>
  </si>
  <si>
    <t>součásti pro hromosvody a uzemňování zemniče pásky zemnící pás 30 x 4 mm FeZn</t>
  </si>
  <si>
    <t>-640474032</t>
  </si>
  <si>
    <t>744431100</t>
  </si>
  <si>
    <t>Montáž kabelů měděných do l kV bez ukončení, uložených volně sk. 1 - CYKY, NYM, NYY, YSLY, počtu a průřezu žil 2x1,5 až 6 mm2, 3x1,5 až 6 mm2, 4x1,5 až 4 mm2, 5x1,5 až 2,5 mm2, 7x1,5 až 2,5 mm2</t>
  </si>
  <si>
    <t>69730501</t>
  </si>
  <si>
    <t>341110300</t>
  </si>
  <si>
    <t>kabely silové s měděným jádrem pro jmenovité napětí 750 V CYKY -  RE průřez   Cu číslo  bázová cena mm2       kg/m      Kč/m 3 x 1,5     0,044       9,77</t>
  </si>
  <si>
    <t>-1060310410</t>
  </si>
  <si>
    <t>741122222</t>
  </si>
  <si>
    <t>Montáž kabelů měděných bez ukončení uložených volně nebo v liště plných kulatých (CYKY) počtu a průřezu žil 4x10 mm2</t>
  </si>
  <si>
    <t>2043884513</t>
  </si>
  <si>
    <t>341110760</t>
  </si>
  <si>
    <t>kabel silový s Cu jádrem CYKY 4x10 mm2</t>
  </si>
  <si>
    <t>248400567</t>
  </si>
  <si>
    <t>746</t>
  </si>
  <si>
    <t>Elektromontáže - soubory pro vodiče</t>
  </si>
  <si>
    <t>741130021</t>
  </si>
  <si>
    <t>Ukončení vodičů izolovaných s označením a zapojením na svorkovnici s otevřením a uzavřením krytu, průřezu žíly do 2,5 mm2</t>
  </si>
  <si>
    <t>-1614019792</t>
  </si>
  <si>
    <t>741130024</t>
  </si>
  <si>
    <t>Ukončení vodičů izolovaných s označením a zapojením na svorkovnici s otevřením a uzavřením krytu, průřezu žíly do 10 mm2</t>
  </si>
  <si>
    <t>772278318</t>
  </si>
  <si>
    <t>741130017</t>
  </si>
  <si>
    <t>Ukončení vodičů izolovaných s označením a zapojením v rozváděči nebo na přístroji, průřezu žíly do 240 mm2</t>
  </si>
  <si>
    <t>-1773286385</t>
  </si>
  <si>
    <t>Poznámka k položce:
Ukončení vodičů holých se zapojením na přístroji pasů měděných, průřezu do 40x5 mm</t>
  </si>
  <si>
    <t>748</t>
  </si>
  <si>
    <t>Elektromontáže - osvětlovací zařízení a svítidla</t>
  </si>
  <si>
    <t>741373003</t>
  </si>
  <si>
    <t>Montáž svítidel se zapojením vodičů průmyslových nebo venkovních na sloupek parkových</t>
  </si>
  <si>
    <t>-1482093540</t>
  </si>
  <si>
    <t>741373002</t>
  </si>
  <si>
    <t>Montáž svítidel výbojkových se zapojením vodičů průmyslových nebo venkovních na výložník</t>
  </si>
  <si>
    <t>-1170992839</t>
  </si>
  <si>
    <t>347742002.R</t>
  </si>
  <si>
    <t>LED svítidlo  7 650lm, 56W, 3000K</t>
  </si>
  <si>
    <t>2118824033</t>
  </si>
  <si>
    <t>347742003.R</t>
  </si>
  <si>
    <t>LED svítidlo 3900lm, 30 W, 3000K</t>
  </si>
  <si>
    <t>1412869515</t>
  </si>
  <si>
    <t>347742004.R</t>
  </si>
  <si>
    <t>LED svítidlo  5 500lm, 47 W, 5000K</t>
  </si>
  <si>
    <t>-1750855575</t>
  </si>
  <si>
    <t>748719211</t>
  </si>
  <si>
    <t>Montáž stožárů osvětlení, bez zemních prací ostatních ocelových samostatně stojících, délky do 12 m</t>
  </si>
  <si>
    <t>77669922</t>
  </si>
  <si>
    <t>316741110.R</t>
  </si>
  <si>
    <t>stožár osvětlovací typ UZM 12  159/114/89</t>
  </si>
  <si>
    <t>862864758</t>
  </si>
  <si>
    <t>316740670.R</t>
  </si>
  <si>
    <t>stožár osvětlovací typ KLA 6  114/60</t>
  </si>
  <si>
    <t>-1384054164</t>
  </si>
  <si>
    <t>316741070.R</t>
  </si>
  <si>
    <t>stožár pro osvětlení přechodu typ PC 6-159/133/114</t>
  </si>
  <si>
    <t>-739763030</t>
  </si>
  <si>
    <t>748721210</t>
  </si>
  <si>
    <t>Montáž výložníků osvětlení jednoramenných sloupových, hmotnosti do 35 kg</t>
  </si>
  <si>
    <t>-503185502</t>
  </si>
  <si>
    <t xml:space="preserve">Poznámka k položce:
Výložník na stožár 1,5 m
</t>
  </si>
  <si>
    <t>348444710</t>
  </si>
  <si>
    <t>svítidla venkovní výbojková výložník obloukový pro typ 4431 - řada 50 typ 9938 PPG jednoduchý</t>
  </si>
  <si>
    <t>818149815</t>
  </si>
  <si>
    <t xml:space="preserve">Poznámka k položce:
Výložník obloukový 2m </t>
  </si>
  <si>
    <t>348444710.R</t>
  </si>
  <si>
    <t xml:space="preserve">Výložník lomenný k přechodu 3m_x000D_
</t>
  </si>
  <si>
    <t>1999586402</t>
  </si>
  <si>
    <t>Práce a dodávky M</t>
  </si>
  <si>
    <t>21-M</t>
  </si>
  <si>
    <t xml:space="preserve"> Elektromontáže</t>
  </si>
  <si>
    <t>210204201V</t>
  </si>
  <si>
    <t>Dodávka a montáž elektrovýzbroje stožárů osvětlení 1 okruh</t>
  </si>
  <si>
    <t>-2125155914</t>
  </si>
  <si>
    <t>210204211V</t>
  </si>
  <si>
    <t>Dodávka a montáž drobného materiálu (svorky, stahováky, šrouby atd.)</t>
  </si>
  <si>
    <t>sada</t>
  </si>
  <si>
    <t>1409102826</t>
  </si>
  <si>
    <t xml:space="preserve">Poznámka k položce:
Ochranná manžeta stožáru plastová pr.133
Štítek označovací na stožár vč. osazení
Zinkový sprej
Opatření vodiče smršťovací bužírkou zž
Trubice smršťovací d 25 x 1000 m zž
</t>
  </si>
  <si>
    <t>741810003</t>
  </si>
  <si>
    <t>Zkoušky a prohlídky elektrických rozvodů a zařízení celková prohlídka a vyhotovení revizní zprávy pro objem montážních prací přes 500 do 1000 tis. Kč</t>
  </si>
  <si>
    <t>-831303986</t>
  </si>
  <si>
    <t>58-M</t>
  </si>
  <si>
    <t>Revize vyhrazených technických zařízení</t>
  </si>
  <si>
    <t>580108014</t>
  </si>
  <si>
    <t>Ostatní elektrické spotřebiče a zdroje kontrola stavu stožárového svítidla parkového nebo sadového, o počtu světel přes 10</t>
  </si>
  <si>
    <t>1990871054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</si>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</sst>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i/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Border="1" applyAlignment="1" applyProtection="1"/>
    <xf numFmtId="0" fontId="11" fillId="0" borderId="5" xfId="0" applyFont="1" applyBorder="1" applyAlignment="1"/>
    <xf numFmtId="0" fontId="11" fillId="0" borderId="18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9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7"/>
      <c r="AS2" s="397"/>
      <c r="AT2" s="397"/>
      <c r="AU2" s="397"/>
      <c r="AV2" s="397"/>
      <c r="AW2" s="397"/>
      <c r="AX2" s="397"/>
      <c r="AY2" s="397"/>
      <c r="AZ2" s="397"/>
      <c r="BA2" s="397"/>
      <c r="BB2" s="397"/>
      <c r="BC2" s="397"/>
      <c r="BD2" s="397"/>
      <c r="BE2" s="39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62" t="s">
        <v>16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9"/>
      <c r="AQ5" s="31"/>
      <c r="BE5" s="36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64" t="s">
        <v>19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9"/>
      <c r="AQ6" s="31"/>
      <c r="BE6" s="36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61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6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61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61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6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61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61"/>
      <c r="BS13" s="24" t="s">
        <v>8</v>
      </c>
    </row>
    <row r="14" spans="1:74">
      <c r="B14" s="28"/>
      <c r="C14" s="29"/>
      <c r="D14" s="29"/>
      <c r="E14" s="365" t="s">
        <v>32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6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61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61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61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61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61"/>
      <c r="BS19" s="24" t="s">
        <v>8</v>
      </c>
    </row>
    <row r="20" spans="2:71" ht="77.25" customHeight="1">
      <c r="B20" s="28"/>
      <c r="C20" s="29"/>
      <c r="D20" s="29"/>
      <c r="E20" s="367" t="s">
        <v>37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  <c r="AI20" s="367"/>
      <c r="AJ20" s="367"/>
      <c r="AK20" s="367"/>
      <c r="AL20" s="367"/>
      <c r="AM20" s="367"/>
      <c r="AN20" s="367"/>
      <c r="AO20" s="29"/>
      <c r="AP20" s="29"/>
      <c r="AQ20" s="31"/>
      <c r="BE20" s="36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6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61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8">
        <f>ROUND(AG51,2)</f>
        <v>0</v>
      </c>
      <c r="AL23" s="369"/>
      <c r="AM23" s="369"/>
      <c r="AN23" s="369"/>
      <c r="AO23" s="369"/>
      <c r="AP23" s="42"/>
      <c r="AQ23" s="45"/>
      <c r="BE23" s="36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6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70" t="s">
        <v>39</v>
      </c>
      <c r="M25" s="370"/>
      <c r="N25" s="370"/>
      <c r="O25" s="370"/>
      <c r="P25" s="42"/>
      <c r="Q25" s="42"/>
      <c r="R25" s="42"/>
      <c r="S25" s="42"/>
      <c r="T25" s="42"/>
      <c r="U25" s="42"/>
      <c r="V25" s="42"/>
      <c r="W25" s="370" t="s">
        <v>40</v>
      </c>
      <c r="X25" s="370"/>
      <c r="Y25" s="370"/>
      <c r="Z25" s="370"/>
      <c r="AA25" s="370"/>
      <c r="AB25" s="370"/>
      <c r="AC25" s="370"/>
      <c r="AD25" s="370"/>
      <c r="AE25" s="370"/>
      <c r="AF25" s="42"/>
      <c r="AG25" s="42"/>
      <c r="AH25" s="42"/>
      <c r="AI25" s="42"/>
      <c r="AJ25" s="42"/>
      <c r="AK25" s="370" t="s">
        <v>41</v>
      </c>
      <c r="AL25" s="370"/>
      <c r="AM25" s="370"/>
      <c r="AN25" s="370"/>
      <c r="AO25" s="370"/>
      <c r="AP25" s="42"/>
      <c r="AQ25" s="45"/>
      <c r="BE25" s="361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71">
        <v>0.21</v>
      </c>
      <c r="M26" s="372"/>
      <c r="N26" s="372"/>
      <c r="O26" s="372"/>
      <c r="P26" s="48"/>
      <c r="Q26" s="48"/>
      <c r="R26" s="48"/>
      <c r="S26" s="48"/>
      <c r="T26" s="48"/>
      <c r="U26" s="48"/>
      <c r="V26" s="48"/>
      <c r="W26" s="373">
        <f>ROUND(AZ51,2)</f>
        <v>0</v>
      </c>
      <c r="X26" s="372"/>
      <c r="Y26" s="372"/>
      <c r="Z26" s="372"/>
      <c r="AA26" s="372"/>
      <c r="AB26" s="372"/>
      <c r="AC26" s="372"/>
      <c r="AD26" s="372"/>
      <c r="AE26" s="372"/>
      <c r="AF26" s="48"/>
      <c r="AG26" s="48"/>
      <c r="AH26" s="48"/>
      <c r="AI26" s="48"/>
      <c r="AJ26" s="48"/>
      <c r="AK26" s="373">
        <f>ROUND(AV51,2)</f>
        <v>0</v>
      </c>
      <c r="AL26" s="372"/>
      <c r="AM26" s="372"/>
      <c r="AN26" s="372"/>
      <c r="AO26" s="372"/>
      <c r="AP26" s="48"/>
      <c r="AQ26" s="50"/>
      <c r="BE26" s="361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71">
        <v>0.15</v>
      </c>
      <c r="M27" s="372"/>
      <c r="N27" s="372"/>
      <c r="O27" s="372"/>
      <c r="P27" s="48"/>
      <c r="Q27" s="48"/>
      <c r="R27" s="48"/>
      <c r="S27" s="48"/>
      <c r="T27" s="48"/>
      <c r="U27" s="48"/>
      <c r="V27" s="48"/>
      <c r="W27" s="373">
        <f>ROUND(BA51,2)</f>
        <v>0</v>
      </c>
      <c r="X27" s="372"/>
      <c r="Y27" s="372"/>
      <c r="Z27" s="372"/>
      <c r="AA27" s="372"/>
      <c r="AB27" s="372"/>
      <c r="AC27" s="372"/>
      <c r="AD27" s="372"/>
      <c r="AE27" s="372"/>
      <c r="AF27" s="48"/>
      <c r="AG27" s="48"/>
      <c r="AH27" s="48"/>
      <c r="AI27" s="48"/>
      <c r="AJ27" s="48"/>
      <c r="AK27" s="373">
        <f>ROUND(AW51,2)</f>
        <v>0</v>
      </c>
      <c r="AL27" s="372"/>
      <c r="AM27" s="372"/>
      <c r="AN27" s="372"/>
      <c r="AO27" s="372"/>
      <c r="AP27" s="48"/>
      <c r="AQ27" s="50"/>
      <c r="BE27" s="361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71">
        <v>0.21</v>
      </c>
      <c r="M28" s="372"/>
      <c r="N28" s="372"/>
      <c r="O28" s="372"/>
      <c r="P28" s="48"/>
      <c r="Q28" s="48"/>
      <c r="R28" s="48"/>
      <c r="S28" s="48"/>
      <c r="T28" s="48"/>
      <c r="U28" s="48"/>
      <c r="V28" s="48"/>
      <c r="W28" s="373">
        <f>ROUND(BB51,2)</f>
        <v>0</v>
      </c>
      <c r="X28" s="372"/>
      <c r="Y28" s="372"/>
      <c r="Z28" s="372"/>
      <c r="AA28" s="372"/>
      <c r="AB28" s="372"/>
      <c r="AC28" s="372"/>
      <c r="AD28" s="372"/>
      <c r="AE28" s="372"/>
      <c r="AF28" s="48"/>
      <c r="AG28" s="48"/>
      <c r="AH28" s="48"/>
      <c r="AI28" s="48"/>
      <c r="AJ28" s="48"/>
      <c r="AK28" s="373">
        <v>0</v>
      </c>
      <c r="AL28" s="372"/>
      <c r="AM28" s="372"/>
      <c r="AN28" s="372"/>
      <c r="AO28" s="372"/>
      <c r="AP28" s="48"/>
      <c r="AQ28" s="50"/>
      <c r="BE28" s="361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71">
        <v>0.15</v>
      </c>
      <c r="M29" s="372"/>
      <c r="N29" s="372"/>
      <c r="O29" s="372"/>
      <c r="P29" s="48"/>
      <c r="Q29" s="48"/>
      <c r="R29" s="48"/>
      <c r="S29" s="48"/>
      <c r="T29" s="48"/>
      <c r="U29" s="48"/>
      <c r="V29" s="48"/>
      <c r="W29" s="373">
        <f>ROUND(BC51,2)</f>
        <v>0</v>
      </c>
      <c r="X29" s="372"/>
      <c r="Y29" s="372"/>
      <c r="Z29" s="372"/>
      <c r="AA29" s="372"/>
      <c r="AB29" s="372"/>
      <c r="AC29" s="372"/>
      <c r="AD29" s="372"/>
      <c r="AE29" s="372"/>
      <c r="AF29" s="48"/>
      <c r="AG29" s="48"/>
      <c r="AH29" s="48"/>
      <c r="AI29" s="48"/>
      <c r="AJ29" s="48"/>
      <c r="AK29" s="373">
        <v>0</v>
      </c>
      <c r="AL29" s="372"/>
      <c r="AM29" s="372"/>
      <c r="AN29" s="372"/>
      <c r="AO29" s="372"/>
      <c r="AP29" s="48"/>
      <c r="AQ29" s="50"/>
      <c r="BE29" s="361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71">
        <v>0</v>
      </c>
      <c r="M30" s="372"/>
      <c r="N30" s="372"/>
      <c r="O30" s="372"/>
      <c r="P30" s="48"/>
      <c r="Q30" s="48"/>
      <c r="R30" s="48"/>
      <c r="S30" s="48"/>
      <c r="T30" s="48"/>
      <c r="U30" s="48"/>
      <c r="V30" s="48"/>
      <c r="W30" s="373">
        <f>ROUND(BD51,2)</f>
        <v>0</v>
      </c>
      <c r="X30" s="372"/>
      <c r="Y30" s="372"/>
      <c r="Z30" s="372"/>
      <c r="AA30" s="372"/>
      <c r="AB30" s="372"/>
      <c r="AC30" s="372"/>
      <c r="AD30" s="372"/>
      <c r="AE30" s="372"/>
      <c r="AF30" s="48"/>
      <c r="AG30" s="48"/>
      <c r="AH30" s="48"/>
      <c r="AI30" s="48"/>
      <c r="AJ30" s="48"/>
      <c r="AK30" s="373">
        <v>0</v>
      </c>
      <c r="AL30" s="372"/>
      <c r="AM30" s="372"/>
      <c r="AN30" s="372"/>
      <c r="AO30" s="372"/>
      <c r="AP30" s="48"/>
      <c r="AQ30" s="50"/>
      <c r="BE30" s="36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61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74" t="s">
        <v>50</v>
      </c>
      <c r="Y32" s="375"/>
      <c r="Z32" s="375"/>
      <c r="AA32" s="375"/>
      <c r="AB32" s="375"/>
      <c r="AC32" s="53"/>
      <c r="AD32" s="53"/>
      <c r="AE32" s="53"/>
      <c r="AF32" s="53"/>
      <c r="AG32" s="53"/>
      <c r="AH32" s="53"/>
      <c r="AI32" s="53"/>
      <c r="AJ32" s="53"/>
      <c r="AK32" s="376">
        <f>SUM(AK23:AK30)</f>
        <v>0</v>
      </c>
      <c r="AL32" s="375"/>
      <c r="AM32" s="375"/>
      <c r="AN32" s="375"/>
      <c r="AO32" s="377"/>
      <c r="AP32" s="51"/>
      <c r="AQ32" s="55"/>
      <c r="BE32" s="36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22/2018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8" t="str">
        <f>K6</f>
        <v>Kruhový objezd na silnici II/608 ulice Teplická v Postřižíně</v>
      </c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79"/>
      <c r="Y42" s="379"/>
      <c r="Z42" s="379"/>
      <c r="AA42" s="379"/>
      <c r="AB42" s="379"/>
      <c r="AC42" s="379"/>
      <c r="AD42" s="379"/>
      <c r="AE42" s="379"/>
      <c r="AF42" s="379"/>
      <c r="AG42" s="379"/>
      <c r="AH42" s="379"/>
      <c r="AI42" s="379"/>
      <c r="AJ42" s="379"/>
      <c r="AK42" s="379"/>
      <c r="AL42" s="379"/>
      <c r="AM42" s="379"/>
      <c r="AN42" s="379"/>
      <c r="AO42" s="37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Postřižín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80" t="str">
        <f>IF(AN8= "","",AN8)</f>
        <v>5. 8. 2018</v>
      </c>
      <c r="AN44" s="38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Středočeský kraj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81" t="str">
        <f>IF(E17="","",E17)</f>
        <v>Ing. arch. Martin Jirovský, PhD., MBA</v>
      </c>
      <c r="AN46" s="381"/>
      <c r="AO46" s="381"/>
      <c r="AP46" s="381"/>
      <c r="AQ46" s="63"/>
      <c r="AR46" s="61"/>
      <c r="AS46" s="382" t="s">
        <v>52</v>
      </c>
      <c r="AT46" s="38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84"/>
      <c r="AT47" s="38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6"/>
      <c r="AT48" s="38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8" t="s">
        <v>53</v>
      </c>
      <c r="D49" s="389"/>
      <c r="E49" s="389"/>
      <c r="F49" s="389"/>
      <c r="G49" s="389"/>
      <c r="H49" s="79"/>
      <c r="I49" s="390" t="s">
        <v>54</v>
      </c>
      <c r="J49" s="389"/>
      <c r="K49" s="389"/>
      <c r="L49" s="389"/>
      <c r="M49" s="389"/>
      <c r="N49" s="389"/>
      <c r="O49" s="389"/>
      <c r="P49" s="389"/>
      <c r="Q49" s="389"/>
      <c r="R49" s="389"/>
      <c r="S49" s="389"/>
      <c r="T49" s="389"/>
      <c r="U49" s="389"/>
      <c r="V49" s="389"/>
      <c r="W49" s="389"/>
      <c r="X49" s="389"/>
      <c r="Y49" s="389"/>
      <c r="Z49" s="389"/>
      <c r="AA49" s="389"/>
      <c r="AB49" s="389"/>
      <c r="AC49" s="389"/>
      <c r="AD49" s="389"/>
      <c r="AE49" s="389"/>
      <c r="AF49" s="389"/>
      <c r="AG49" s="391" t="s">
        <v>55</v>
      </c>
      <c r="AH49" s="389"/>
      <c r="AI49" s="389"/>
      <c r="AJ49" s="389"/>
      <c r="AK49" s="389"/>
      <c r="AL49" s="389"/>
      <c r="AM49" s="389"/>
      <c r="AN49" s="390" t="s">
        <v>56</v>
      </c>
      <c r="AO49" s="389"/>
      <c r="AP49" s="389"/>
      <c r="AQ49" s="80" t="s">
        <v>57</v>
      </c>
      <c r="AR49" s="61"/>
      <c r="AS49" s="81" t="s">
        <v>58</v>
      </c>
      <c r="AT49" s="82" t="s">
        <v>59</v>
      </c>
      <c r="AU49" s="82" t="s">
        <v>60</v>
      </c>
      <c r="AV49" s="82" t="s">
        <v>61</v>
      </c>
      <c r="AW49" s="82" t="s">
        <v>62</v>
      </c>
      <c r="AX49" s="82" t="s">
        <v>63</v>
      </c>
      <c r="AY49" s="82" t="s">
        <v>64</v>
      </c>
      <c r="AZ49" s="82" t="s">
        <v>65</v>
      </c>
      <c r="BA49" s="82" t="s">
        <v>66</v>
      </c>
      <c r="BB49" s="82" t="s">
        <v>67</v>
      </c>
      <c r="BC49" s="82" t="s">
        <v>68</v>
      </c>
      <c r="BD49" s="83" t="s">
        <v>69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95">
        <f>ROUND(SUM(AG52:AG63),2)</f>
        <v>0</v>
      </c>
      <c r="AH51" s="395"/>
      <c r="AI51" s="395"/>
      <c r="AJ51" s="395"/>
      <c r="AK51" s="395"/>
      <c r="AL51" s="395"/>
      <c r="AM51" s="395"/>
      <c r="AN51" s="396">
        <f t="shared" ref="AN51:AN63" si="0">SUM(AG51,AT51)</f>
        <v>0</v>
      </c>
      <c r="AO51" s="396"/>
      <c r="AP51" s="396"/>
      <c r="AQ51" s="89" t="s">
        <v>21</v>
      </c>
      <c r="AR51" s="71"/>
      <c r="AS51" s="90">
        <f>ROUND(SUM(AS52:AS63),2)</f>
        <v>0</v>
      </c>
      <c r="AT51" s="91">
        <f t="shared" ref="AT51:AT63" si="1">ROUND(SUM(AV51:AW51),2)</f>
        <v>0</v>
      </c>
      <c r="AU51" s="92">
        <f>ROUND(SUM(AU52:AU63),5)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ROUND(SUM(AZ52:AZ63),2)</f>
        <v>0</v>
      </c>
      <c r="BA51" s="91">
        <f>ROUND(SUM(BA52:BA63),2)</f>
        <v>0</v>
      </c>
      <c r="BB51" s="91">
        <f>ROUND(SUM(BB52:BB63),2)</f>
        <v>0</v>
      </c>
      <c r="BC51" s="91">
        <f>ROUND(SUM(BC52:BC63),2)</f>
        <v>0</v>
      </c>
      <c r="BD51" s="93">
        <f>ROUND(SUM(BD52:BD63),2)</f>
        <v>0</v>
      </c>
      <c r="BS51" s="94" t="s">
        <v>71</v>
      </c>
      <c r="BT51" s="94" t="s">
        <v>72</v>
      </c>
      <c r="BU51" s="95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1" s="5" customFormat="1" ht="22.5" customHeight="1">
      <c r="A52" s="96" t="s">
        <v>76</v>
      </c>
      <c r="B52" s="97"/>
      <c r="C52" s="98"/>
      <c r="D52" s="394" t="s">
        <v>77</v>
      </c>
      <c r="E52" s="394"/>
      <c r="F52" s="394"/>
      <c r="G52" s="394"/>
      <c r="H52" s="394"/>
      <c r="I52" s="99"/>
      <c r="J52" s="394" t="s">
        <v>78</v>
      </c>
      <c r="K52" s="394"/>
      <c r="L52" s="394"/>
      <c r="M52" s="394"/>
      <c r="N52" s="394"/>
      <c r="O52" s="394"/>
      <c r="P52" s="394"/>
      <c r="Q52" s="394"/>
      <c r="R52" s="394"/>
      <c r="S52" s="394"/>
      <c r="T52" s="394"/>
      <c r="U52" s="394"/>
      <c r="V52" s="394"/>
      <c r="W52" s="394"/>
      <c r="X52" s="394"/>
      <c r="Y52" s="394"/>
      <c r="Z52" s="394"/>
      <c r="AA52" s="394"/>
      <c r="AB52" s="394"/>
      <c r="AC52" s="394"/>
      <c r="AD52" s="394"/>
      <c r="AE52" s="394"/>
      <c r="AF52" s="394"/>
      <c r="AG52" s="392">
        <f>'SO 001 - Všeobecné a obec...'!J27</f>
        <v>0</v>
      </c>
      <c r="AH52" s="393"/>
      <c r="AI52" s="393"/>
      <c r="AJ52" s="393"/>
      <c r="AK52" s="393"/>
      <c r="AL52" s="393"/>
      <c r="AM52" s="393"/>
      <c r="AN52" s="392">
        <f t="shared" si="0"/>
        <v>0</v>
      </c>
      <c r="AO52" s="393"/>
      <c r="AP52" s="393"/>
      <c r="AQ52" s="100" t="s">
        <v>79</v>
      </c>
      <c r="AR52" s="101"/>
      <c r="AS52" s="102">
        <v>0</v>
      </c>
      <c r="AT52" s="103">
        <f t="shared" si="1"/>
        <v>0</v>
      </c>
      <c r="AU52" s="104">
        <f>'SO 001 - Všeobecné a obec...'!P86</f>
        <v>0</v>
      </c>
      <c r="AV52" s="103">
        <f>'SO 001 - Všeobecné a obec...'!J30</f>
        <v>0</v>
      </c>
      <c r="AW52" s="103">
        <f>'SO 001 - Všeobecné a obec...'!J31</f>
        <v>0</v>
      </c>
      <c r="AX52" s="103">
        <f>'SO 001 - Všeobecné a obec...'!J32</f>
        <v>0</v>
      </c>
      <c r="AY52" s="103">
        <f>'SO 001 - Všeobecné a obec...'!J33</f>
        <v>0</v>
      </c>
      <c r="AZ52" s="103">
        <f>'SO 001 - Všeobecné a obec...'!F30</f>
        <v>0</v>
      </c>
      <c r="BA52" s="103">
        <f>'SO 001 - Všeobecné a obec...'!F31</f>
        <v>0</v>
      </c>
      <c r="BB52" s="103">
        <f>'SO 001 - Všeobecné a obec...'!F32</f>
        <v>0</v>
      </c>
      <c r="BC52" s="103">
        <f>'SO 001 - Všeobecné a obec...'!F33</f>
        <v>0</v>
      </c>
      <c r="BD52" s="105">
        <f>'SO 001 - Všeobecné a obec...'!F34</f>
        <v>0</v>
      </c>
      <c r="BT52" s="106" t="s">
        <v>80</v>
      </c>
      <c r="BV52" s="106" t="s">
        <v>74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22.5" customHeight="1">
      <c r="A53" s="96" t="s">
        <v>76</v>
      </c>
      <c r="B53" s="97"/>
      <c r="C53" s="98"/>
      <c r="D53" s="394" t="s">
        <v>83</v>
      </c>
      <c r="E53" s="394"/>
      <c r="F53" s="394"/>
      <c r="G53" s="394"/>
      <c r="H53" s="394"/>
      <c r="I53" s="99"/>
      <c r="J53" s="394" t="s">
        <v>84</v>
      </c>
      <c r="K53" s="394"/>
      <c r="L53" s="394"/>
      <c r="M53" s="394"/>
      <c r="N53" s="394"/>
      <c r="O53" s="394"/>
      <c r="P53" s="394"/>
      <c r="Q53" s="394"/>
      <c r="R53" s="394"/>
      <c r="S53" s="394"/>
      <c r="T53" s="394"/>
      <c r="U53" s="394"/>
      <c r="V53" s="394"/>
      <c r="W53" s="394"/>
      <c r="X53" s="394"/>
      <c r="Y53" s="394"/>
      <c r="Z53" s="394"/>
      <c r="AA53" s="394"/>
      <c r="AB53" s="394"/>
      <c r="AC53" s="394"/>
      <c r="AD53" s="394"/>
      <c r="AE53" s="394"/>
      <c r="AF53" s="394"/>
      <c r="AG53" s="392">
        <f>'SO 101 - Okružní křižovat...'!J27</f>
        <v>0</v>
      </c>
      <c r="AH53" s="393"/>
      <c r="AI53" s="393"/>
      <c r="AJ53" s="393"/>
      <c r="AK53" s="393"/>
      <c r="AL53" s="393"/>
      <c r="AM53" s="393"/>
      <c r="AN53" s="392">
        <f t="shared" si="0"/>
        <v>0</v>
      </c>
      <c r="AO53" s="393"/>
      <c r="AP53" s="393"/>
      <c r="AQ53" s="100" t="s">
        <v>85</v>
      </c>
      <c r="AR53" s="101"/>
      <c r="AS53" s="102">
        <v>0</v>
      </c>
      <c r="AT53" s="103">
        <f t="shared" si="1"/>
        <v>0</v>
      </c>
      <c r="AU53" s="104">
        <f>'SO 101 - Okružní křižovat...'!P83</f>
        <v>0</v>
      </c>
      <c r="AV53" s="103">
        <f>'SO 101 - Okružní křižovat...'!J30</f>
        <v>0</v>
      </c>
      <c r="AW53" s="103">
        <f>'SO 101 - Okružní křižovat...'!J31</f>
        <v>0</v>
      </c>
      <c r="AX53" s="103">
        <f>'SO 101 - Okružní křižovat...'!J32</f>
        <v>0</v>
      </c>
      <c r="AY53" s="103">
        <f>'SO 101 - Okružní křižovat...'!J33</f>
        <v>0</v>
      </c>
      <c r="AZ53" s="103">
        <f>'SO 101 - Okružní křižovat...'!F30</f>
        <v>0</v>
      </c>
      <c r="BA53" s="103">
        <f>'SO 101 - Okružní křižovat...'!F31</f>
        <v>0</v>
      </c>
      <c r="BB53" s="103">
        <f>'SO 101 - Okružní křižovat...'!F32</f>
        <v>0</v>
      </c>
      <c r="BC53" s="103">
        <f>'SO 101 - Okružní křižovat...'!F33</f>
        <v>0</v>
      </c>
      <c r="BD53" s="105">
        <f>'SO 101 - Okružní křižovat...'!F34</f>
        <v>0</v>
      </c>
      <c r="BT53" s="106" t="s">
        <v>80</v>
      </c>
      <c r="BV53" s="106" t="s">
        <v>74</v>
      </c>
      <c r="BW53" s="106" t="s">
        <v>86</v>
      </c>
      <c r="BX53" s="106" t="s">
        <v>7</v>
      </c>
      <c r="CL53" s="106" t="s">
        <v>87</v>
      </c>
      <c r="CM53" s="106" t="s">
        <v>82</v>
      </c>
    </row>
    <row r="54" spans="1:91" s="5" customFormat="1" ht="37.5" customHeight="1">
      <c r="A54" s="96" t="s">
        <v>76</v>
      </c>
      <c r="B54" s="97"/>
      <c r="C54" s="98"/>
      <c r="D54" s="394" t="s">
        <v>88</v>
      </c>
      <c r="E54" s="394"/>
      <c r="F54" s="394"/>
      <c r="G54" s="394"/>
      <c r="H54" s="394"/>
      <c r="I54" s="99"/>
      <c r="J54" s="394" t="s">
        <v>89</v>
      </c>
      <c r="K54" s="394"/>
      <c r="L54" s="394"/>
      <c r="M54" s="394"/>
      <c r="N54" s="394"/>
      <c r="O54" s="394"/>
      <c r="P54" s="394"/>
      <c r="Q54" s="394"/>
      <c r="R54" s="394"/>
      <c r="S54" s="394"/>
      <c r="T54" s="394"/>
      <c r="U54" s="394"/>
      <c r="V54" s="394"/>
      <c r="W54" s="394"/>
      <c r="X54" s="394"/>
      <c r="Y54" s="394"/>
      <c r="Z54" s="394"/>
      <c r="AA54" s="394"/>
      <c r="AB54" s="394"/>
      <c r="AC54" s="394"/>
      <c r="AD54" s="394"/>
      <c r="AE54" s="394"/>
      <c r="AF54" s="394"/>
      <c r="AG54" s="392">
        <f>'SO 102 - Místní komunikac...'!J27</f>
        <v>0</v>
      </c>
      <c r="AH54" s="393"/>
      <c r="AI54" s="393"/>
      <c r="AJ54" s="393"/>
      <c r="AK54" s="393"/>
      <c r="AL54" s="393"/>
      <c r="AM54" s="393"/>
      <c r="AN54" s="392">
        <f t="shared" si="0"/>
        <v>0</v>
      </c>
      <c r="AO54" s="393"/>
      <c r="AP54" s="393"/>
      <c r="AQ54" s="100" t="s">
        <v>85</v>
      </c>
      <c r="AR54" s="101"/>
      <c r="AS54" s="102">
        <v>0</v>
      </c>
      <c r="AT54" s="103">
        <f t="shared" si="1"/>
        <v>0</v>
      </c>
      <c r="AU54" s="104">
        <f>'SO 102 - Místní komunikac...'!P82</f>
        <v>0</v>
      </c>
      <c r="AV54" s="103">
        <f>'SO 102 - Místní komunikac...'!J30</f>
        <v>0</v>
      </c>
      <c r="AW54" s="103">
        <f>'SO 102 - Místní komunikac...'!J31</f>
        <v>0</v>
      </c>
      <c r="AX54" s="103">
        <f>'SO 102 - Místní komunikac...'!J32</f>
        <v>0</v>
      </c>
      <c r="AY54" s="103">
        <f>'SO 102 - Místní komunikac...'!J33</f>
        <v>0</v>
      </c>
      <c r="AZ54" s="103">
        <f>'SO 102 - Místní komunikac...'!F30</f>
        <v>0</v>
      </c>
      <c r="BA54" s="103">
        <f>'SO 102 - Místní komunikac...'!F31</f>
        <v>0</v>
      </c>
      <c r="BB54" s="103">
        <f>'SO 102 - Místní komunikac...'!F32</f>
        <v>0</v>
      </c>
      <c r="BC54" s="103">
        <f>'SO 102 - Místní komunikac...'!F33</f>
        <v>0</v>
      </c>
      <c r="BD54" s="105">
        <f>'SO 102 - Místní komunikac...'!F34</f>
        <v>0</v>
      </c>
      <c r="BT54" s="106" t="s">
        <v>80</v>
      </c>
      <c r="BV54" s="106" t="s">
        <v>74</v>
      </c>
      <c r="BW54" s="106" t="s">
        <v>90</v>
      </c>
      <c r="BX54" s="106" t="s">
        <v>7</v>
      </c>
      <c r="CL54" s="106" t="s">
        <v>91</v>
      </c>
      <c r="CM54" s="106" t="s">
        <v>82</v>
      </c>
    </row>
    <row r="55" spans="1:91" s="5" customFormat="1" ht="37.5" customHeight="1">
      <c r="A55" s="96" t="s">
        <v>76</v>
      </c>
      <c r="B55" s="97"/>
      <c r="C55" s="98"/>
      <c r="D55" s="394" t="s">
        <v>92</v>
      </c>
      <c r="E55" s="394"/>
      <c r="F55" s="394"/>
      <c r="G55" s="394"/>
      <c r="H55" s="394"/>
      <c r="I55" s="99"/>
      <c r="J55" s="394" t="s">
        <v>93</v>
      </c>
      <c r="K55" s="394"/>
      <c r="L55" s="394"/>
      <c r="M55" s="394"/>
      <c r="N55" s="394"/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4"/>
      <c r="AA55" s="394"/>
      <c r="AB55" s="394"/>
      <c r="AC55" s="394"/>
      <c r="AD55" s="394"/>
      <c r="AE55" s="394"/>
      <c r="AF55" s="394"/>
      <c r="AG55" s="392">
        <f>'SO 103 - Místní komunikac...'!J27</f>
        <v>0</v>
      </c>
      <c r="AH55" s="393"/>
      <c r="AI55" s="393"/>
      <c r="AJ55" s="393"/>
      <c r="AK55" s="393"/>
      <c r="AL55" s="393"/>
      <c r="AM55" s="393"/>
      <c r="AN55" s="392">
        <f t="shared" si="0"/>
        <v>0</v>
      </c>
      <c r="AO55" s="393"/>
      <c r="AP55" s="393"/>
      <c r="AQ55" s="100" t="s">
        <v>85</v>
      </c>
      <c r="AR55" s="101"/>
      <c r="AS55" s="102">
        <v>0</v>
      </c>
      <c r="AT55" s="103">
        <f t="shared" si="1"/>
        <v>0</v>
      </c>
      <c r="AU55" s="104">
        <f>'SO 103 - Místní komunikac...'!P82</f>
        <v>0</v>
      </c>
      <c r="AV55" s="103">
        <f>'SO 103 - Místní komunikac...'!J30</f>
        <v>0</v>
      </c>
      <c r="AW55" s="103">
        <f>'SO 103 - Místní komunikac...'!J31</f>
        <v>0</v>
      </c>
      <c r="AX55" s="103">
        <f>'SO 103 - Místní komunikac...'!J32</f>
        <v>0</v>
      </c>
      <c r="AY55" s="103">
        <f>'SO 103 - Místní komunikac...'!J33</f>
        <v>0</v>
      </c>
      <c r="AZ55" s="103">
        <f>'SO 103 - Místní komunikac...'!F30</f>
        <v>0</v>
      </c>
      <c r="BA55" s="103">
        <f>'SO 103 - Místní komunikac...'!F31</f>
        <v>0</v>
      </c>
      <c r="BB55" s="103">
        <f>'SO 103 - Místní komunikac...'!F32</f>
        <v>0</v>
      </c>
      <c r="BC55" s="103">
        <f>'SO 103 - Místní komunikac...'!F33</f>
        <v>0</v>
      </c>
      <c r="BD55" s="105">
        <f>'SO 103 - Místní komunikac...'!F34</f>
        <v>0</v>
      </c>
      <c r="BT55" s="106" t="s">
        <v>80</v>
      </c>
      <c r="BV55" s="106" t="s">
        <v>74</v>
      </c>
      <c r="BW55" s="106" t="s">
        <v>94</v>
      </c>
      <c r="BX55" s="106" t="s">
        <v>7</v>
      </c>
      <c r="CL55" s="106" t="s">
        <v>91</v>
      </c>
      <c r="CM55" s="106" t="s">
        <v>82</v>
      </c>
    </row>
    <row r="56" spans="1:91" s="5" customFormat="1" ht="22.5" customHeight="1">
      <c r="A56" s="96" t="s">
        <v>76</v>
      </c>
      <c r="B56" s="97"/>
      <c r="C56" s="98"/>
      <c r="D56" s="394" t="s">
        <v>95</v>
      </c>
      <c r="E56" s="394"/>
      <c r="F56" s="394"/>
      <c r="G56" s="394"/>
      <c r="H56" s="394"/>
      <c r="I56" s="99"/>
      <c r="J56" s="394" t="s">
        <v>96</v>
      </c>
      <c r="K56" s="394"/>
      <c r="L56" s="394"/>
      <c r="M56" s="394"/>
      <c r="N56" s="394"/>
      <c r="O56" s="394"/>
      <c r="P56" s="394"/>
      <c r="Q56" s="394"/>
      <c r="R56" s="394"/>
      <c r="S56" s="394"/>
      <c r="T56" s="394"/>
      <c r="U56" s="394"/>
      <c r="V56" s="394"/>
      <c r="W56" s="394"/>
      <c r="X56" s="394"/>
      <c r="Y56" s="394"/>
      <c r="Z56" s="394"/>
      <c r="AA56" s="394"/>
      <c r="AB56" s="394"/>
      <c r="AC56" s="394"/>
      <c r="AD56" s="394"/>
      <c r="AE56" s="394"/>
      <c r="AF56" s="394"/>
      <c r="AG56" s="392">
        <f>'SO 104 - Parkoviště v uli...'!J27</f>
        <v>0</v>
      </c>
      <c r="AH56" s="393"/>
      <c r="AI56" s="393"/>
      <c r="AJ56" s="393"/>
      <c r="AK56" s="393"/>
      <c r="AL56" s="393"/>
      <c r="AM56" s="393"/>
      <c r="AN56" s="392">
        <f t="shared" si="0"/>
        <v>0</v>
      </c>
      <c r="AO56" s="393"/>
      <c r="AP56" s="393"/>
      <c r="AQ56" s="100" t="s">
        <v>85</v>
      </c>
      <c r="AR56" s="101"/>
      <c r="AS56" s="102">
        <v>0</v>
      </c>
      <c r="AT56" s="103">
        <f t="shared" si="1"/>
        <v>0</v>
      </c>
      <c r="AU56" s="104">
        <f>'SO 104 - Parkoviště v uli...'!P82</f>
        <v>0</v>
      </c>
      <c r="AV56" s="103">
        <f>'SO 104 - Parkoviště v uli...'!J30</f>
        <v>0</v>
      </c>
      <c r="AW56" s="103">
        <f>'SO 104 - Parkoviště v uli...'!J31</f>
        <v>0</v>
      </c>
      <c r="AX56" s="103">
        <f>'SO 104 - Parkoviště v uli...'!J32</f>
        <v>0</v>
      </c>
      <c r="AY56" s="103">
        <f>'SO 104 - Parkoviště v uli...'!J33</f>
        <v>0</v>
      </c>
      <c r="AZ56" s="103">
        <f>'SO 104 - Parkoviště v uli...'!F30</f>
        <v>0</v>
      </c>
      <c r="BA56" s="103">
        <f>'SO 104 - Parkoviště v uli...'!F31</f>
        <v>0</v>
      </c>
      <c r="BB56" s="103">
        <f>'SO 104 - Parkoviště v uli...'!F32</f>
        <v>0</v>
      </c>
      <c r="BC56" s="103">
        <f>'SO 104 - Parkoviště v uli...'!F33</f>
        <v>0</v>
      </c>
      <c r="BD56" s="105">
        <f>'SO 104 - Parkoviště v uli...'!F34</f>
        <v>0</v>
      </c>
      <c r="BT56" s="106" t="s">
        <v>80</v>
      </c>
      <c r="BV56" s="106" t="s">
        <v>74</v>
      </c>
      <c r="BW56" s="106" t="s">
        <v>97</v>
      </c>
      <c r="BX56" s="106" t="s">
        <v>7</v>
      </c>
      <c r="CL56" s="106" t="s">
        <v>98</v>
      </c>
      <c r="CM56" s="106" t="s">
        <v>82</v>
      </c>
    </row>
    <row r="57" spans="1:91" s="5" customFormat="1" ht="22.5" customHeight="1">
      <c r="A57" s="96" t="s">
        <v>76</v>
      </c>
      <c r="B57" s="97"/>
      <c r="C57" s="98"/>
      <c r="D57" s="394" t="s">
        <v>99</v>
      </c>
      <c r="E57" s="394"/>
      <c r="F57" s="394"/>
      <c r="G57" s="394"/>
      <c r="H57" s="394"/>
      <c r="I57" s="99"/>
      <c r="J57" s="394" t="s">
        <v>100</v>
      </c>
      <c r="K57" s="394"/>
      <c r="L57" s="394"/>
      <c r="M57" s="394"/>
      <c r="N57" s="394"/>
      <c r="O57" s="394"/>
      <c r="P57" s="394"/>
      <c r="Q57" s="394"/>
      <c r="R57" s="394"/>
      <c r="S57" s="394"/>
      <c r="T57" s="394"/>
      <c r="U57" s="394"/>
      <c r="V57" s="394"/>
      <c r="W57" s="394"/>
      <c r="X57" s="394"/>
      <c r="Y57" s="394"/>
      <c r="Z57" s="394"/>
      <c r="AA57" s="394"/>
      <c r="AB57" s="394"/>
      <c r="AC57" s="394"/>
      <c r="AD57" s="394"/>
      <c r="AE57" s="394"/>
      <c r="AF57" s="394"/>
      <c r="AG57" s="392">
        <f>'SO 105 - Chodníky – beton...'!J27</f>
        <v>0</v>
      </c>
      <c r="AH57" s="393"/>
      <c r="AI57" s="393"/>
      <c r="AJ57" s="393"/>
      <c r="AK57" s="393"/>
      <c r="AL57" s="393"/>
      <c r="AM57" s="393"/>
      <c r="AN57" s="392">
        <f t="shared" si="0"/>
        <v>0</v>
      </c>
      <c r="AO57" s="393"/>
      <c r="AP57" s="393"/>
      <c r="AQ57" s="100" t="s">
        <v>85</v>
      </c>
      <c r="AR57" s="101"/>
      <c r="AS57" s="102">
        <v>0</v>
      </c>
      <c r="AT57" s="103">
        <f t="shared" si="1"/>
        <v>0</v>
      </c>
      <c r="AU57" s="104">
        <f>'SO 105 - Chodníky – beton...'!P82</f>
        <v>0</v>
      </c>
      <c r="AV57" s="103">
        <f>'SO 105 - Chodníky – beton...'!J30</f>
        <v>0</v>
      </c>
      <c r="AW57" s="103">
        <f>'SO 105 - Chodníky – beton...'!J31</f>
        <v>0</v>
      </c>
      <c r="AX57" s="103">
        <f>'SO 105 - Chodníky – beton...'!J32</f>
        <v>0</v>
      </c>
      <c r="AY57" s="103">
        <f>'SO 105 - Chodníky – beton...'!J33</f>
        <v>0</v>
      </c>
      <c r="AZ57" s="103">
        <f>'SO 105 - Chodníky – beton...'!F30</f>
        <v>0</v>
      </c>
      <c r="BA57" s="103">
        <f>'SO 105 - Chodníky – beton...'!F31</f>
        <v>0</v>
      </c>
      <c r="BB57" s="103">
        <f>'SO 105 - Chodníky – beton...'!F32</f>
        <v>0</v>
      </c>
      <c r="BC57" s="103">
        <f>'SO 105 - Chodníky – beton...'!F33</f>
        <v>0</v>
      </c>
      <c r="BD57" s="105">
        <f>'SO 105 - Chodníky – beton...'!F34</f>
        <v>0</v>
      </c>
      <c r="BT57" s="106" t="s">
        <v>80</v>
      </c>
      <c r="BV57" s="106" t="s">
        <v>74</v>
      </c>
      <c r="BW57" s="106" t="s">
        <v>101</v>
      </c>
      <c r="BX57" s="106" t="s">
        <v>7</v>
      </c>
      <c r="CL57" s="106" t="s">
        <v>102</v>
      </c>
      <c r="CM57" s="106" t="s">
        <v>82</v>
      </c>
    </row>
    <row r="58" spans="1:91" s="5" customFormat="1" ht="22.5" customHeight="1">
      <c r="A58" s="96" t="s">
        <v>76</v>
      </c>
      <c r="B58" s="97"/>
      <c r="C58" s="98"/>
      <c r="D58" s="394" t="s">
        <v>103</v>
      </c>
      <c r="E58" s="394"/>
      <c r="F58" s="394"/>
      <c r="G58" s="394"/>
      <c r="H58" s="394"/>
      <c r="I58" s="99"/>
      <c r="J58" s="394" t="s">
        <v>104</v>
      </c>
      <c r="K58" s="394"/>
      <c r="L58" s="394"/>
      <c r="M58" s="394"/>
      <c r="N58" s="394"/>
      <c r="O58" s="394"/>
      <c r="P58" s="394"/>
      <c r="Q58" s="394"/>
      <c r="R58" s="394"/>
      <c r="S58" s="394"/>
      <c r="T58" s="394"/>
      <c r="U58" s="394"/>
      <c r="V58" s="394"/>
      <c r="W58" s="394"/>
      <c r="X58" s="394"/>
      <c r="Y58" s="394"/>
      <c r="Z58" s="394"/>
      <c r="AA58" s="394"/>
      <c r="AB58" s="394"/>
      <c r="AC58" s="394"/>
      <c r="AD58" s="394"/>
      <c r="AE58" s="394"/>
      <c r="AF58" s="394"/>
      <c r="AG58" s="392">
        <f>'SO 106 - Rameno k motorestu '!J27</f>
        <v>0</v>
      </c>
      <c r="AH58" s="393"/>
      <c r="AI58" s="393"/>
      <c r="AJ58" s="393"/>
      <c r="AK58" s="393"/>
      <c r="AL58" s="393"/>
      <c r="AM58" s="393"/>
      <c r="AN58" s="392">
        <f t="shared" si="0"/>
        <v>0</v>
      </c>
      <c r="AO58" s="393"/>
      <c r="AP58" s="393"/>
      <c r="AQ58" s="100" t="s">
        <v>85</v>
      </c>
      <c r="AR58" s="101"/>
      <c r="AS58" s="102">
        <v>0</v>
      </c>
      <c r="AT58" s="103">
        <f t="shared" si="1"/>
        <v>0</v>
      </c>
      <c r="AU58" s="104">
        <f>'SO 106 - Rameno k motorestu '!P82</f>
        <v>0</v>
      </c>
      <c r="AV58" s="103">
        <f>'SO 106 - Rameno k motorestu '!J30</f>
        <v>0</v>
      </c>
      <c r="AW58" s="103">
        <f>'SO 106 - Rameno k motorestu '!J31</f>
        <v>0</v>
      </c>
      <c r="AX58" s="103">
        <f>'SO 106 - Rameno k motorestu '!J32</f>
        <v>0</v>
      </c>
      <c r="AY58" s="103">
        <f>'SO 106 - Rameno k motorestu '!J33</f>
        <v>0</v>
      </c>
      <c r="AZ58" s="103">
        <f>'SO 106 - Rameno k motorestu '!F30</f>
        <v>0</v>
      </c>
      <c r="BA58" s="103">
        <f>'SO 106 - Rameno k motorestu '!F31</f>
        <v>0</v>
      </c>
      <c r="BB58" s="103">
        <f>'SO 106 - Rameno k motorestu '!F32</f>
        <v>0</v>
      </c>
      <c r="BC58" s="103">
        <f>'SO 106 - Rameno k motorestu '!F33</f>
        <v>0</v>
      </c>
      <c r="BD58" s="105">
        <f>'SO 106 - Rameno k motorestu '!F34</f>
        <v>0</v>
      </c>
      <c r="BT58" s="106" t="s">
        <v>80</v>
      </c>
      <c r="BV58" s="106" t="s">
        <v>74</v>
      </c>
      <c r="BW58" s="106" t="s">
        <v>105</v>
      </c>
      <c r="BX58" s="106" t="s">
        <v>7</v>
      </c>
      <c r="CL58" s="106" t="s">
        <v>102</v>
      </c>
      <c r="CM58" s="106" t="s">
        <v>82</v>
      </c>
    </row>
    <row r="59" spans="1:91" s="5" customFormat="1" ht="22.5" customHeight="1">
      <c r="A59" s="96" t="s">
        <v>76</v>
      </c>
      <c r="B59" s="97"/>
      <c r="C59" s="98"/>
      <c r="D59" s="394" t="s">
        <v>106</v>
      </c>
      <c r="E59" s="394"/>
      <c r="F59" s="394"/>
      <c r="G59" s="394"/>
      <c r="H59" s="394"/>
      <c r="I59" s="99"/>
      <c r="J59" s="394" t="s">
        <v>107</v>
      </c>
      <c r="K59" s="394"/>
      <c r="L59" s="394"/>
      <c r="M59" s="394"/>
      <c r="N59" s="394"/>
      <c r="O59" s="394"/>
      <c r="P59" s="394"/>
      <c r="Q59" s="394"/>
      <c r="R59" s="394"/>
      <c r="S59" s="394"/>
      <c r="T59" s="394"/>
      <c r="U59" s="394"/>
      <c r="V59" s="394"/>
      <c r="W59" s="394"/>
      <c r="X59" s="394"/>
      <c r="Y59" s="394"/>
      <c r="Z59" s="394"/>
      <c r="AA59" s="394"/>
      <c r="AB59" s="394"/>
      <c r="AC59" s="394"/>
      <c r="AD59" s="394"/>
      <c r="AE59" s="394"/>
      <c r="AF59" s="394"/>
      <c r="AG59" s="392">
        <f>'SO 201 - Protihluková stěna '!J27</f>
        <v>0</v>
      </c>
      <c r="AH59" s="393"/>
      <c r="AI59" s="393"/>
      <c r="AJ59" s="393"/>
      <c r="AK59" s="393"/>
      <c r="AL59" s="393"/>
      <c r="AM59" s="393"/>
      <c r="AN59" s="392">
        <f t="shared" si="0"/>
        <v>0</v>
      </c>
      <c r="AO59" s="393"/>
      <c r="AP59" s="393"/>
      <c r="AQ59" s="100" t="s">
        <v>85</v>
      </c>
      <c r="AR59" s="101"/>
      <c r="AS59" s="102">
        <v>0</v>
      </c>
      <c r="AT59" s="103">
        <f t="shared" si="1"/>
        <v>0</v>
      </c>
      <c r="AU59" s="104">
        <f>'SO 201 - Protihluková stěna '!P80</f>
        <v>0</v>
      </c>
      <c r="AV59" s="103">
        <f>'SO 201 - Protihluková stěna '!J30</f>
        <v>0</v>
      </c>
      <c r="AW59" s="103">
        <f>'SO 201 - Protihluková stěna '!J31</f>
        <v>0</v>
      </c>
      <c r="AX59" s="103">
        <f>'SO 201 - Protihluková stěna '!J32</f>
        <v>0</v>
      </c>
      <c r="AY59" s="103">
        <f>'SO 201 - Protihluková stěna '!J33</f>
        <v>0</v>
      </c>
      <c r="AZ59" s="103">
        <f>'SO 201 - Protihluková stěna '!F30</f>
        <v>0</v>
      </c>
      <c r="BA59" s="103">
        <f>'SO 201 - Protihluková stěna '!F31</f>
        <v>0</v>
      </c>
      <c r="BB59" s="103">
        <f>'SO 201 - Protihluková stěna '!F32</f>
        <v>0</v>
      </c>
      <c r="BC59" s="103">
        <f>'SO 201 - Protihluková stěna '!F33</f>
        <v>0</v>
      </c>
      <c r="BD59" s="105">
        <f>'SO 201 - Protihluková stěna '!F34</f>
        <v>0</v>
      </c>
      <c r="BT59" s="106" t="s">
        <v>80</v>
      </c>
      <c r="BV59" s="106" t="s">
        <v>74</v>
      </c>
      <c r="BW59" s="106" t="s">
        <v>108</v>
      </c>
      <c r="BX59" s="106" t="s">
        <v>7</v>
      </c>
      <c r="CL59" s="106" t="s">
        <v>102</v>
      </c>
      <c r="CM59" s="106" t="s">
        <v>82</v>
      </c>
    </row>
    <row r="60" spans="1:91" s="5" customFormat="1" ht="22.5" customHeight="1">
      <c r="A60" s="96" t="s">
        <v>76</v>
      </c>
      <c r="B60" s="97"/>
      <c r="C60" s="98"/>
      <c r="D60" s="394" t="s">
        <v>109</v>
      </c>
      <c r="E60" s="394"/>
      <c r="F60" s="394"/>
      <c r="G60" s="394"/>
      <c r="H60" s="394"/>
      <c r="I60" s="99"/>
      <c r="J60" s="394" t="s">
        <v>110</v>
      </c>
      <c r="K60" s="394"/>
      <c r="L60" s="394"/>
      <c r="M60" s="394"/>
      <c r="N60" s="394"/>
      <c r="O60" s="394"/>
      <c r="P60" s="394"/>
      <c r="Q60" s="394"/>
      <c r="R60" s="394"/>
      <c r="S60" s="394"/>
      <c r="T60" s="394"/>
      <c r="U60" s="394"/>
      <c r="V60" s="394"/>
      <c r="W60" s="394"/>
      <c r="X60" s="394"/>
      <c r="Y60" s="394"/>
      <c r="Z60" s="394"/>
      <c r="AA60" s="394"/>
      <c r="AB60" s="394"/>
      <c r="AC60" s="394"/>
      <c r="AD60" s="394"/>
      <c r="AE60" s="394"/>
      <c r="AF60" s="394"/>
      <c r="AG60" s="392">
        <f>'SO 301 - Odvodnění komuni...'!J27</f>
        <v>0</v>
      </c>
      <c r="AH60" s="393"/>
      <c r="AI60" s="393"/>
      <c r="AJ60" s="393"/>
      <c r="AK60" s="393"/>
      <c r="AL60" s="393"/>
      <c r="AM60" s="393"/>
      <c r="AN60" s="392">
        <f t="shared" si="0"/>
        <v>0</v>
      </c>
      <c r="AO60" s="393"/>
      <c r="AP60" s="393"/>
      <c r="AQ60" s="100" t="s">
        <v>85</v>
      </c>
      <c r="AR60" s="101"/>
      <c r="AS60" s="102">
        <v>0</v>
      </c>
      <c r="AT60" s="103">
        <f t="shared" si="1"/>
        <v>0</v>
      </c>
      <c r="AU60" s="104">
        <f>'SO 301 - Odvodnění komuni...'!P84</f>
        <v>0</v>
      </c>
      <c r="AV60" s="103">
        <f>'SO 301 - Odvodnění komuni...'!J30</f>
        <v>0</v>
      </c>
      <c r="AW60" s="103">
        <f>'SO 301 - Odvodnění komuni...'!J31</f>
        <v>0</v>
      </c>
      <c r="AX60" s="103">
        <f>'SO 301 - Odvodnění komuni...'!J32</f>
        <v>0</v>
      </c>
      <c r="AY60" s="103">
        <f>'SO 301 - Odvodnění komuni...'!J33</f>
        <v>0</v>
      </c>
      <c r="AZ60" s="103">
        <f>'SO 301 - Odvodnění komuni...'!F30</f>
        <v>0</v>
      </c>
      <c r="BA60" s="103">
        <f>'SO 301 - Odvodnění komuni...'!F31</f>
        <v>0</v>
      </c>
      <c r="BB60" s="103">
        <f>'SO 301 - Odvodnění komuni...'!F32</f>
        <v>0</v>
      </c>
      <c r="BC60" s="103">
        <f>'SO 301 - Odvodnění komuni...'!F33</f>
        <v>0</v>
      </c>
      <c r="BD60" s="105">
        <f>'SO 301 - Odvodnění komuni...'!F34</f>
        <v>0</v>
      </c>
      <c r="BT60" s="106" t="s">
        <v>80</v>
      </c>
      <c r="BV60" s="106" t="s">
        <v>74</v>
      </c>
      <c r="BW60" s="106" t="s">
        <v>111</v>
      </c>
      <c r="BX60" s="106" t="s">
        <v>7</v>
      </c>
      <c r="CL60" s="106" t="s">
        <v>112</v>
      </c>
      <c r="CM60" s="106" t="s">
        <v>82</v>
      </c>
    </row>
    <row r="61" spans="1:91" s="5" customFormat="1" ht="22.5" customHeight="1">
      <c r="A61" s="96" t="s">
        <v>76</v>
      </c>
      <c r="B61" s="97"/>
      <c r="C61" s="98"/>
      <c r="D61" s="394" t="s">
        <v>113</v>
      </c>
      <c r="E61" s="394"/>
      <c r="F61" s="394"/>
      <c r="G61" s="394"/>
      <c r="H61" s="394"/>
      <c r="I61" s="99"/>
      <c r="J61" s="394" t="s">
        <v>114</v>
      </c>
      <c r="K61" s="394"/>
      <c r="L61" s="394"/>
      <c r="M61" s="394"/>
      <c r="N61" s="394"/>
      <c r="O61" s="394"/>
      <c r="P61" s="394"/>
      <c r="Q61" s="394"/>
      <c r="R61" s="394"/>
      <c r="S61" s="394"/>
      <c r="T61" s="394"/>
      <c r="U61" s="394"/>
      <c r="V61" s="394"/>
      <c r="W61" s="394"/>
      <c r="X61" s="394"/>
      <c r="Y61" s="394"/>
      <c r="Z61" s="394"/>
      <c r="AA61" s="394"/>
      <c r="AB61" s="394"/>
      <c r="AC61" s="394"/>
      <c r="AD61" s="394"/>
      <c r="AE61" s="394"/>
      <c r="AF61" s="394"/>
      <c r="AG61" s="392">
        <f>'SO 302 - Prodloužení prop...'!J27</f>
        <v>0</v>
      </c>
      <c r="AH61" s="393"/>
      <c r="AI61" s="393"/>
      <c r="AJ61" s="393"/>
      <c r="AK61" s="393"/>
      <c r="AL61" s="393"/>
      <c r="AM61" s="393"/>
      <c r="AN61" s="392">
        <f t="shared" si="0"/>
        <v>0</v>
      </c>
      <c r="AO61" s="393"/>
      <c r="AP61" s="393"/>
      <c r="AQ61" s="100" t="s">
        <v>85</v>
      </c>
      <c r="AR61" s="101"/>
      <c r="AS61" s="102">
        <v>0</v>
      </c>
      <c r="AT61" s="103">
        <f t="shared" si="1"/>
        <v>0</v>
      </c>
      <c r="AU61" s="104">
        <f>'SO 302 - Prodloužení prop...'!P85</f>
        <v>0</v>
      </c>
      <c r="AV61" s="103">
        <f>'SO 302 - Prodloužení prop...'!J30</f>
        <v>0</v>
      </c>
      <c r="AW61" s="103">
        <f>'SO 302 - Prodloužení prop...'!J31</f>
        <v>0</v>
      </c>
      <c r="AX61" s="103">
        <f>'SO 302 - Prodloužení prop...'!J32</f>
        <v>0</v>
      </c>
      <c r="AY61" s="103">
        <f>'SO 302 - Prodloužení prop...'!J33</f>
        <v>0</v>
      </c>
      <c r="AZ61" s="103">
        <f>'SO 302 - Prodloužení prop...'!F30</f>
        <v>0</v>
      </c>
      <c r="BA61" s="103">
        <f>'SO 302 - Prodloužení prop...'!F31</f>
        <v>0</v>
      </c>
      <c r="BB61" s="103">
        <f>'SO 302 - Prodloužení prop...'!F32</f>
        <v>0</v>
      </c>
      <c r="BC61" s="103">
        <f>'SO 302 - Prodloužení prop...'!F33</f>
        <v>0</v>
      </c>
      <c r="BD61" s="105">
        <f>'SO 302 - Prodloužení prop...'!F34</f>
        <v>0</v>
      </c>
      <c r="BT61" s="106" t="s">
        <v>80</v>
      </c>
      <c r="BV61" s="106" t="s">
        <v>74</v>
      </c>
      <c r="BW61" s="106" t="s">
        <v>115</v>
      </c>
      <c r="BX61" s="106" t="s">
        <v>7</v>
      </c>
      <c r="CL61" s="106" t="s">
        <v>116</v>
      </c>
      <c r="CM61" s="106" t="s">
        <v>82</v>
      </c>
    </row>
    <row r="62" spans="1:91" s="5" customFormat="1" ht="22.5" customHeight="1">
      <c r="A62" s="96" t="s">
        <v>76</v>
      </c>
      <c r="B62" s="97"/>
      <c r="C62" s="98"/>
      <c r="D62" s="394" t="s">
        <v>117</v>
      </c>
      <c r="E62" s="394"/>
      <c r="F62" s="394"/>
      <c r="G62" s="394"/>
      <c r="H62" s="394"/>
      <c r="I62" s="99"/>
      <c r="J62" s="394" t="s">
        <v>118</v>
      </c>
      <c r="K62" s="394"/>
      <c r="L62" s="394"/>
      <c r="M62" s="394"/>
      <c r="N62" s="394"/>
      <c r="O62" s="394"/>
      <c r="P62" s="394"/>
      <c r="Q62" s="394"/>
      <c r="R62" s="394"/>
      <c r="S62" s="394"/>
      <c r="T62" s="394"/>
      <c r="U62" s="394"/>
      <c r="V62" s="394"/>
      <c r="W62" s="394"/>
      <c r="X62" s="394"/>
      <c r="Y62" s="394"/>
      <c r="Z62" s="394"/>
      <c r="AA62" s="394"/>
      <c r="AB62" s="394"/>
      <c r="AC62" s="394"/>
      <c r="AD62" s="394"/>
      <c r="AE62" s="394"/>
      <c r="AF62" s="394"/>
      <c r="AG62" s="392">
        <f>'SO 303 - Přeložka vodovodu '!J27</f>
        <v>0</v>
      </c>
      <c r="AH62" s="393"/>
      <c r="AI62" s="393"/>
      <c r="AJ62" s="393"/>
      <c r="AK62" s="393"/>
      <c r="AL62" s="393"/>
      <c r="AM62" s="393"/>
      <c r="AN62" s="392">
        <f t="shared" si="0"/>
        <v>0</v>
      </c>
      <c r="AO62" s="393"/>
      <c r="AP62" s="393"/>
      <c r="AQ62" s="100" t="s">
        <v>85</v>
      </c>
      <c r="AR62" s="101"/>
      <c r="AS62" s="102">
        <v>0</v>
      </c>
      <c r="AT62" s="103">
        <f t="shared" si="1"/>
        <v>0</v>
      </c>
      <c r="AU62" s="104">
        <f>'SO 303 - Přeložka vodovodu '!P84</f>
        <v>0</v>
      </c>
      <c r="AV62" s="103">
        <f>'SO 303 - Přeložka vodovodu '!J30</f>
        <v>0</v>
      </c>
      <c r="AW62" s="103">
        <f>'SO 303 - Přeložka vodovodu '!J31</f>
        <v>0</v>
      </c>
      <c r="AX62" s="103">
        <f>'SO 303 - Přeložka vodovodu '!J32</f>
        <v>0</v>
      </c>
      <c r="AY62" s="103">
        <f>'SO 303 - Přeložka vodovodu '!J33</f>
        <v>0</v>
      </c>
      <c r="AZ62" s="103">
        <f>'SO 303 - Přeložka vodovodu '!F30</f>
        <v>0</v>
      </c>
      <c r="BA62" s="103">
        <f>'SO 303 - Přeložka vodovodu '!F31</f>
        <v>0</v>
      </c>
      <c r="BB62" s="103">
        <f>'SO 303 - Přeložka vodovodu '!F32</f>
        <v>0</v>
      </c>
      <c r="BC62" s="103">
        <f>'SO 303 - Přeložka vodovodu '!F33</f>
        <v>0</v>
      </c>
      <c r="BD62" s="105">
        <f>'SO 303 - Přeložka vodovodu '!F34</f>
        <v>0</v>
      </c>
      <c r="BT62" s="106" t="s">
        <v>80</v>
      </c>
      <c r="BV62" s="106" t="s">
        <v>74</v>
      </c>
      <c r="BW62" s="106" t="s">
        <v>119</v>
      </c>
      <c r="BX62" s="106" t="s">
        <v>7</v>
      </c>
      <c r="CL62" s="106" t="s">
        <v>116</v>
      </c>
      <c r="CM62" s="106" t="s">
        <v>82</v>
      </c>
    </row>
    <row r="63" spans="1:91" s="5" customFormat="1" ht="22.5" customHeight="1">
      <c r="A63" s="96" t="s">
        <v>76</v>
      </c>
      <c r="B63" s="97"/>
      <c r="C63" s="98"/>
      <c r="D63" s="394" t="s">
        <v>120</v>
      </c>
      <c r="E63" s="394"/>
      <c r="F63" s="394"/>
      <c r="G63" s="394"/>
      <c r="H63" s="394"/>
      <c r="I63" s="99"/>
      <c r="J63" s="394" t="s">
        <v>121</v>
      </c>
      <c r="K63" s="394"/>
      <c r="L63" s="394"/>
      <c r="M63" s="394"/>
      <c r="N63" s="394"/>
      <c r="O63" s="394"/>
      <c r="P63" s="394"/>
      <c r="Q63" s="394"/>
      <c r="R63" s="394"/>
      <c r="S63" s="394"/>
      <c r="T63" s="394"/>
      <c r="U63" s="394"/>
      <c r="V63" s="394"/>
      <c r="W63" s="394"/>
      <c r="X63" s="394"/>
      <c r="Y63" s="394"/>
      <c r="Z63" s="394"/>
      <c r="AA63" s="394"/>
      <c r="AB63" s="394"/>
      <c r="AC63" s="394"/>
      <c r="AD63" s="394"/>
      <c r="AE63" s="394"/>
      <c r="AF63" s="394"/>
      <c r="AG63" s="392">
        <f>'SO 401 - VEŘEJNÉ OSVĚTLENÍ '!J27</f>
        <v>0</v>
      </c>
      <c r="AH63" s="393"/>
      <c r="AI63" s="393"/>
      <c r="AJ63" s="393"/>
      <c r="AK63" s="393"/>
      <c r="AL63" s="393"/>
      <c r="AM63" s="393"/>
      <c r="AN63" s="392">
        <f t="shared" si="0"/>
        <v>0</v>
      </c>
      <c r="AO63" s="393"/>
      <c r="AP63" s="393"/>
      <c r="AQ63" s="100" t="s">
        <v>122</v>
      </c>
      <c r="AR63" s="101"/>
      <c r="AS63" s="107">
        <v>0</v>
      </c>
      <c r="AT63" s="108">
        <f t="shared" si="1"/>
        <v>0</v>
      </c>
      <c r="AU63" s="109">
        <f>'SO 401 - VEŘEJNÉ OSVĚTLENÍ '!P92</f>
        <v>0</v>
      </c>
      <c r="AV63" s="108">
        <f>'SO 401 - VEŘEJNÉ OSVĚTLENÍ '!J30</f>
        <v>0</v>
      </c>
      <c r="AW63" s="108">
        <f>'SO 401 - VEŘEJNÉ OSVĚTLENÍ '!J31</f>
        <v>0</v>
      </c>
      <c r="AX63" s="108">
        <f>'SO 401 - VEŘEJNÉ OSVĚTLENÍ '!J32</f>
        <v>0</v>
      </c>
      <c r="AY63" s="108">
        <f>'SO 401 - VEŘEJNÉ OSVĚTLENÍ '!J33</f>
        <v>0</v>
      </c>
      <c r="AZ63" s="108">
        <f>'SO 401 - VEŘEJNÉ OSVĚTLENÍ '!F30</f>
        <v>0</v>
      </c>
      <c r="BA63" s="108">
        <f>'SO 401 - VEŘEJNÉ OSVĚTLENÍ '!F31</f>
        <v>0</v>
      </c>
      <c r="BB63" s="108">
        <f>'SO 401 - VEŘEJNÉ OSVĚTLENÍ '!F32</f>
        <v>0</v>
      </c>
      <c r="BC63" s="108">
        <f>'SO 401 - VEŘEJNÉ OSVĚTLENÍ '!F33</f>
        <v>0</v>
      </c>
      <c r="BD63" s="110">
        <f>'SO 401 - VEŘEJNÉ OSVĚTLENÍ '!F34</f>
        <v>0</v>
      </c>
      <c r="BT63" s="106" t="s">
        <v>80</v>
      </c>
      <c r="BV63" s="106" t="s">
        <v>74</v>
      </c>
      <c r="BW63" s="106" t="s">
        <v>123</v>
      </c>
      <c r="BX63" s="106" t="s">
        <v>7</v>
      </c>
      <c r="CL63" s="106" t="s">
        <v>124</v>
      </c>
      <c r="CM63" s="106" t="s">
        <v>82</v>
      </c>
    </row>
    <row r="64" spans="1:91" s="1" customFormat="1" ht="30" customHeight="1">
      <c r="B64" s="41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1"/>
    </row>
    <row r="65" spans="2:44" s="1" customFormat="1" ht="6.95" customHeight="1"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61"/>
    </row>
  </sheetData>
  <sheetProtection password="CC35" sheet="1" objects="1" scenarios="1" formatCells="0" formatColumns="0" formatRows="0" sort="0" autoFilter="0"/>
  <mergeCells count="85">
    <mergeCell ref="AG51:AM51"/>
    <mergeCell ref="AN51:AP51"/>
    <mergeCell ref="AR2:BE2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01 - Všeobecné a obec...'!C2" display="/"/>
    <hyperlink ref="A53" location="'SO 101 - Okružní křižovat...'!C2" display="/"/>
    <hyperlink ref="A54" location="'SO 102 - Místní komunikac...'!C2" display="/"/>
    <hyperlink ref="A55" location="'SO 103 - Místní komunikac...'!C2" display="/"/>
    <hyperlink ref="A56" location="'SO 104 - Parkoviště v uli...'!C2" display="/"/>
    <hyperlink ref="A57" location="'SO 105 - Chodníky – beton...'!C2" display="/"/>
    <hyperlink ref="A58" location="'SO 106 - Rameno k motorestu '!C2" display="/"/>
    <hyperlink ref="A59" location="'SO 201 - Protihluková stěna '!C2" display="/"/>
    <hyperlink ref="A60" location="'SO 301 - Odvodnění komuni...'!C2" display="/"/>
    <hyperlink ref="A61" location="'SO 302 - Prodloužení prop...'!C2" display="/"/>
    <hyperlink ref="A62" location="'SO 303 - Přeložka vodovodu '!C2" display="/"/>
    <hyperlink ref="A63" location="'SO 401 - VEŘEJNÉ OSVĚTLENÍ 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111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971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112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ROUND(SUM(BE84:BE139), 2)</f>
        <v>0</v>
      </c>
      <c r="G30" s="42"/>
      <c r="H30" s="42"/>
      <c r="I30" s="131">
        <v>0.21</v>
      </c>
      <c r="J30" s="130">
        <f>ROUND(ROUND((SUM(BE84:BE139)),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ROUND(SUM(BF84:BF139), 2)</f>
        <v>0</v>
      </c>
      <c r="G31" s="42"/>
      <c r="H31" s="42"/>
      <c r="I31" s="131">
        <v>0.15</v>
      </c>
      <c r="J31" s="130">
        <f>ROUND(ROUND((SUM(BF84:BF139)),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ROUND(SUM(BG84:BG139),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ROUND(SUM(BH84:BH139),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ROUND(SUM(BI84:BI139),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301 - Odvodnění komunikace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J86</f>
        <v>0</v>
      </c>
      <c r="K58" s="162"/>
    </row>
    <row r="59" spans="2:47" s="8" customFormat="1" ht="19.899999999999999" customHeight="1">
      <c r="B59" s="156"/>
      <c r="C59" s="157"/>
      <c r="D59" s="158" t="s">
        <v>972</v>
      </c>
      <c r="E59" s="159"/>
      <c r="F59" s="159"/>
      <c r="G59" s="159"/>
      <c r="H59" s="159"/>
      <c r="I59" s="160"/>
      <c r="J59" s="161">
        <f>J109</f>
        <v>0</v>
      </c>
      <c r="K59" s="162"/>
    </row>
    <row r="60" spans="2:47" s="8" customFormat="1" ht="19.899999999999999" customHeight="1">
      <c r="B60" s="156"/>
      <c r="C60" s="157"/>
      <c r="D60" s="158" t="s">
        <v>973</v>
      </c>
      <c r="E60" s="159"/>
      <c r="F60" s="159"/>
      <c r="G60" s="159"/>
      <c r="H60" s="159"/>
      <c r="I60" s="160"/>
      <c r="J60" s="161">
        <f>J112</f>
        <v>0</v>
      </c>
      <c r="K60" s="162"/>
    </row>
    <row r="61" spans="2:47" s="8" customFormat="1" ht="19.899999999999999" customHeight="1">
      <c r="B61" s="156"/>
      <c r="C61" s="157"/>
      <c r="D61" s="158" t="s">
        <v>296</v>
      </c>
      <c r="E61" s="159"/>
      <c r="F61" s="159"/>
      <c r="G61" s="159"/>
      <c r="H61" s="159"/>
      <c r="I61" s="160"/>
      <c r="J61" s="161">
        <f>J117</f>
        <v>0</v>
      </c>
      <c r="K61" s="162"/>
    </row>
    <row r="62" spans="2:47" s="8" customFormat="1" ht="19.899999999999999" customHeight="1">
      <c r="B62" s="156"/>
      <c r="C62" s="157"/>
      <c r="D62" s="158" t="s">
        <v>974</v>
      </c>
      <c r="E62" s="159"/>
      <c r="F62" s="159"/>
      <c r="G62" s="159"/>
      <c r="H62" s="159"/>
      <c r="I62" s="160"/>
      <c r="J62" s="161">
        <f>J133</f>
        <v>0</v>
      </c>
      <c r="K62" s="162"/>
    </row>
    <row r="63" spans="2:47" s="8" customFormat="1" ht="19.899999999999999" customHeight="1">
      <c r="B63" s="156"/>
      <c r="C63" s="157"/>
      <c r="D63" s="158" t="s">
        <v>735</v>
      </c>
      <c r="E63" s="159"/>
      <c r="F63" s="159"/>
      <c r="G63" s="159"/>
      <c r="H63" s="159"/>
      <c r="I63" s="160"/>
      <c r="J63" s="161">
        <f>J135</f>
        <v>0</v>
      </c>
      <c r="K63" s="162"/>
    </row>
    <row r="64" spans="2:47" s="7" customFormat="1" ht="24.95" customHeight="1">
      <c r="B64" s="149"/>
      <c r="C64" s="150"/>
      <c r="D64" s="151" t="s">
        <v>975</v>
      </c>
      <c r="E64" s="152"/>
      <c r="F64" s="152"/>
      <c r="G64" s="152"/>
      <c r="H64" s="152"/>
      <c r="I64" s="153"/>
      <c r="J64" s="154">
        <f>J137</f>
        <v>0</v>
      </c>
      <c r="K64" s="155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148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2.5" customHeight="1">
      <c r="B74" s="41"/>
      <c r="C74" s="63"/>
      <c r="D74" s="63"/>
      <c r="E74" s="402" t="str">
        <f>E7</f>
        <v>Kruhový objezd na silnici II/608 ulice Teplická v Postřižíně</v>
      </c>
      <c r="F74" s="403"/>
      <c r="G74" s="403"/>
      <c r="H74" s="403"/>
      <c r="I74" s="163"/>
      <c r="J74" s="63"/>
      <c r="K74" s="63"/>
      <c r="L74" s="61"/>
    </row>
    <row r="75" spans="2:12" s="1" customFormat="1" ht="14.45" customHeight="1">
      <c r="B75" s="41"/>
      <c r="C75" s="65" t="s">
        <v>131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3.25" customHeight="1">
      <c r="B76" s="41"/>
      <c r="C76" s="63"/>
      <c r="D76" s="63"/>
      <c r="E76" s="378" t="str">
        <f>E9</f>
        <v xml:space="preserve">SO 301 - Odvodnění komunikace </v>
      </c>
      <c r="F76" s="404"/>
      <c r="G76" s="404"/>
      <c r="H76" s="404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23</v>
      </c>
      <c r="D78" s="63"/>
      <c r="E78" s="63"/>
      <c r="F78" s="164" t="str">
        <f>F12</f>
        <v>Postřižín</v>
      </c>
      <c r="G78" s="63"/>
      <c r="H78" s="63"/>
      <c r="I78" s="165" t="s">
        <v>25</v>
      </c>
      <c r="J78" s="73" t="str">
        <f>IF(J12="","",J12)</f>
        <v>5. 8. 2018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>
      <c r="B80" s="41"/>
      <c r="C80" s="65" t="s">
        <v>27</v>
      </c>
      <c r="D80" s="63"/>
      <c r="E80" s="63"/>
      <c r="F80" s="164" t="str">
        <f>E15</f>
        <v>Středočeský kraj</v>
      </c>
      <c r="G80" s="63"/>
      <c r="H80" s="63"/>
      <c r="I80" s="165" t="s">
        <v>33</v>
      </c>
      <c r="J80" s="164" t="str">
        <f>E21</f>
        <v>Ing. arch. Martin Jirovský, PhD., MBA</v>
      </c>
      <c r="K80" s="63"/>
      <c r="L80" s="61"/>
    </row>
    <row r="81" spans="2:65" s="1" customFormat="1" ht="14.45" customHeight="1">
      <c r="B81" s="41"/>
      <c r="C81" s="65" t="s">
        <v>31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149</v>
      </c>
      <c r="D83" s="168" t="s">
        <v>57</v>
      </c>
      <c r="E83" s="168" t="s">
        <v>53</v>
      </c>
      <c r="F83" s="168" t="s">
        <v>150</v>
      </c>
      <c r="G83" s="168" t="s">
        <v>151</v>
      </c>
      <c r="H83" s="168" t="s">
        <v>152</v>
      </c>
      <c r="I83" s="169" t="s">
        <v>153</v>
      </c>
      <c r="J83" s="168" t="s">
        <v>135</v>
      </c>
      <c r="K83" s="170" t="s">
        <v>154</v>
      </c>
      <c r="L83" s="171"/>
      <c r="M83" s="81" t="s">
        <v>155</v>
      </c>
      <c r="N83" s="82" t="s">
        <v>42</v>
      </c>
      <c r="O83" s="82" t="s">
        <v>156</v>
      </c>
      <c r="P83" s="82" t="s">
        <v>157</v>
      </c>
      <c r="Q83" s="82" t="s">
        <v>158</v>
      </c>
      <c r="R83" s="82" t="s">
        <v>159</v>
      </c>
      <c r="S83" s="82" t="s">
        <v>160</v>
      </c>
      <c r="T83" s="83" t="s">
        <v>161</v>
      </c>
    </row>
    <row r="84" spans="2:65" s="1" customFormat="1" ht="29.25" customHeight="1">
      <c r="B84" s="41"/>
      <c r="C84" s="87" t="s">
        <v>136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P85+P137</f>
        <v>0</v>
      </c>
      <c r="Q84" s="85"/>
      <c r="R84" s="173">
        <f>R85+R137</f>
        <v>6.9826100000000011</v>
      </c>
      <c r="S84" s="85"/>
      <c r="T84" s="174">
        <f>T85+T137</f>
        <v>0</v>
      </c>
      <c r="AT84" s="24" t="s">
        <v>71</v>
      </c>
      <c r="AU84" s="24" t="s">
        <v>137</v>
      </c>
      <c r="BK84" s="175">
        <f>BK85+BK137</f>
        <v>0</v>
      </c>
    </row>
    <row r="85" spans="2:65" s="10" customFormat="1" ht="37.35" customHeight="1">
      <c r="B85" s="176"/>
      <c r="C85" s="177"/>
      <c r="D85" s="178" t="s">
        <v>71</v>
      </c>
      <c r="E85" s="179" t="s">
        <v>162</v>
      </c>
      <c r="F85" s="179" t="s">
        <v>163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P86+P109+P112+P117+P133+P135</f>
        <v>0</v>
      </c>
      <c r="Q85" s="184"/>
      <c r="R85" s="185">
        <f>R86+R109+R112+R117+R133+R135</f>
        <v>6.9826100000000011</v>
      </c>
      <c r="S85" s="184"/>
      <c r="T85" s="186">
        <f>T86+T109+T112+T117+T133+T135</f>
        <v>0</v>
      </c>
      <c r="AR85" s="187" t="s">
        <v>80</v>
      </c>
      <c r="AT85" s="188" t="s">
        <v>71</v>
      </c>
      <c r="AU85" s="188" t="s">
        <v>72</v>
      </c>
      <c r="AY85" s="187" t="s">
        <v>164</v>
      </c>
      <c r="BK85" s="189">
        <f>BK86+BK109+BK112+BK117+BK133+BK135</f>
        <v>0</v>
      </c>
    </row>
    <row r="86" spans="2:65" s="10" customFormat="1" ht="19.899999999999999" customHeight="1">
      <c r="B86" s="176"/>
      <c r="C86" s="177"/>
      <c r="D86" s="190" t="s">
        <v>71</v>
      </c>
      <c r="E86" s="191" t="s">
        <v>80</v>
      </c>
      <c r="F86" s="191" t="s">
        <v>300</v>
      </c>
      <c r="G86" s="177"/>
      <c r="H86" s="177"/>
      <c r="I86" s="180"/>
      <c r="J86" s="192">
        <f>BK86</f>
        <v>0</v>
      </c>
      <c r="K86" s="177"/>
      <c r="L86" s="182"/>
      <c r="M86" s="183"/>
      <c r="N86" s="184"/>
      <c r="O86" s="184"/>
      <c r="P86" s="185">
        <f>SUM(P87:P108)</f>
        <v>0</v>
      </c>
      <c r="Q86" s="184"/>
      <c r="R86" s="185">
        <f>SUM(R87:R108)</f>
        <v>0</v>
      </c>
      <c r="S86" s="184"/>
      <c r="T86" s="186">
        <f>SUM(T87:T108)</f>
        <v>0</v>
      </c>
      <c r="AR86" s="187" t="s">
        <v>80</v>
      </c>
      <c r="AT86" s="188" t="s">
        <v>71</v>
      </c>
      <c r="AU86" s="188" t="s">
        <v>80</v>
      </c>
      <c r="AY86" s="187" t="s">
        <v>164</v>
      </c>
      <c r="BK86" s="189">
        <f>SUM(BK87:BK108)</f>
        <v>0</v>
      </c>
    </row>
    <row r="87" spans="2:65" s="1" customFormat="1" ht="31.5" customHeight="1">
      <c r="B87" s="41"/>
      <c r="C87" s="193" t="s">
        <v>80</v>
      </c>
      <c r="D87" s="193" t="s">
        <v>167</v>
      </c>
      <c r="E87" s="194" t="s">
        <v>976</v>
      </c>
      <c r="F87" s="195" t="s">
        <v>977</v>
      </c>
      <c r="G87" s="196" t="s">
        <v>978</v>
      </c>
      <c r="H87" s="197">
        <v>40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979</v>
      </c>
    </row>
    <row r="88" spans="2:65" s="1" customFormat="1" ht="31.5" customHeight="1">
      <c r="B88" s="41"/>
      <c r="C88" s="193" t="s">
        <v>82</v>
      </c>
      <c r="D88" s="193" t="s">
        <v>167</v>
      </c>
      <c r="E88" s="194" t="s">
        <v>980</v>
      </c>
      <c r="F88" s="195" t="s">
        <v>981</v>
      </c>
      <c r="G88" s="196" t="s">
        <v>982</v>
      </c>
      <c r="H88" s="197">
        <v>3</v>
      </c>
      <c r="I88" s="198"/>
      <c r="J88" s="199">
        <f>ROUND(I88*H88,2)</f>
        <v>0</v>
      </c>
      <c r="K88" s="195" t="s">
        <v>181</v>
      </c>
      <c r="L88" s="61"/>
      <c r="M88" s="200" t="s">
        <v>21</v>
      </c>
      <c r="N88" s="201" t="s">
        <v>43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171</v>
      </c>
      <c r="AT88" s="24" t="s">
        <v>167</v>
      </c>
      <c r="AU88" s="24" t="s">
        <v>82</v>
      </c>
      <c r="AY88" s="24" t="s">
        <v>164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80</v>
      </c>
      <c r="BK88" s="204">
        <f>ROUND(I88*H88,2)</f>
        <v>0</v>
      </c>
      <c r="BL88" s="24" t="s">
        <v>171</v>
      </c>
      <c r="BM88" s="24" t="s">
        <v>983</v>
      </c>
    </row>
    <row r="89" spans="2:65" s="1" customFormat="1" ht="31.5" customHeight="1">
      <c r="B89" s="41"/>
      <c r="C89" s="193" t="s">
        <v>185</v>
      </c>
      <c r="D89" s="193" t="s">
        <v>167</v>
      </c>
      <c r="E89" s="194" t="s">
        <v>984</v>
      </c>
      <c r="F89" s="195" t="s">
        <v>985</v>
      </c>
      <c r="G89" s="196" t="s">
        <v>314</v>
      </c>
      <c r="H89" s="197">
        <v>4.8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986</v>
      </c>
    </row>
    <row r="90" spans="2:65" s="1" customFormat="1" ht="31.5" customHeight="1">
      <c r="B90" s="41"/>
      <c r="C90" s="193" t="s">
        <v>171</v>
      </c>
      <c r="D90" s="193" t="s">
        <v>167</v>
      </c>
      <c r="E90" s="194" t="s">
        <v>987</v>
      </c>
      <c r="F90" s="195" t="s">
        <v>988</v>
      </c>
      <c r="G90" s="196" t="s">
        <v>314</v>
      </c>
      <c r="H90" s="197">
        <v>16.100000000000001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989</v>
      </c>
    </row>
    <row r="91" spans="2:65" s="1" customFormat="1" ht="40.5">
      <c r="B91" s="41"/>
      <c r="C91" s="63"/>
      <c r="D91" s="208" t="s">
        <v>173</v>
      </c>
      <c r="E91" s="63"/>
      <c r="F91" s="209" t="s">
        <v>990</v>
      </c>
      <c r="G91" s="63"/>
      <c r="H91" s="63"/>
      <c r="I91" s="163"/>
      <c r="J91" s="63"/>
      <c r="K91" s="63"/>
      <c r="L91" s="61"/>
      <c r="M91" s="207"/>
      <c r="N91" s="42"/>
      <c r="O91" s="42"/>
      <c r="P91" s="42"/>
      <c r="Q91" s="42"/>
      <c r="R91" s="42"/>
      <c r="S91" s="42"/>
      <c r="T91" s="78"/>
      <c r="AT91" s="24" t="s">
        <v>173</v>
      </c>
      <c r="AU91" s="24" t="s">
        <v>82</v>
      </c>
    </row>
    <row r="92" spans="2:65" s="1" customFormat="1" ht="44.25" customHeight="1">
      <c r="B92" s="41"/>
      <c r="C92" s="193" t="s">
        <v>177</v>
      </c>
      <c r="D92" s="193" t="s">
        <v>167</v>
      </c>
      <c r="E92" s="194" t="s">
        <v>991</v>
      </c>
      <c r="F92" s="195" t="s">
        <v>992</v>
      </c>
      <c r="G92" s="196" t="s">
        <v>314</v>
      </c>
      <c r="H92" s="197">
        <v>16.100000000000001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82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993</v>
      </c>
    </row>
    <row r="93" spans="2:65" s="1" customFormat="1" ht="44.25" customHeight="1">
      <c r="B93" s="41"/>
      <c r="C93" s="193" t="s">
        <v>199</v>
      </c>
      <c r="D93" s="193" t="s">
        <v>167</v>
      </c>
      <c r="E93" s="194" t="s">
        <v>323</v>
      </c>
      <c r="F93" s="195" t="s">
        <v>994</v>
      </c>
      <c r="G93" s="196" t="s">
        <v>314</v>
      </c>
      <c r="H93" s="197">
        <v>15</v>
      </c>
      <c r="I93" s="198"/>
      <c r="J93" s="199">
        <f>ROUND(I93*H93,2)</f>
        <v>0</v>
      </c>
      <c r="K93" s="195" t="s">
        <v>181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171</v>
      </c>
      <c r="AT93" s="24" t="s">
        <v>167</v>
      </c>
      <c r="AU93" s="24" t="s">
        <v>82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171</v>
      </c>
      <c r="BM93" s="24" t="s">
        <v>995</v>
      </c>
    </row>
    <row r="94" spans="2:65" s="1" customFormat="1" ht="44.25" customHeight="1">
      <c r="B94" s="41"/>
      <c r="C94" s="193" t="s">
        <v>203</v>
      </c>
      <c r="D94" s="193" t="s">
        <v>167</v>
      </c>
      <c r="E94" s="194" t="s">
        <v>328</v>
      </c>
      <c r="F94" s="195" t="s">
        <v>996</v>
      </c>
      <c r="G94" s="196" t="s">
        <v>314</v>
      </c>
      <c r="H94" s="197">
        <v>195</v>
      </c>
      <c r="I94" s="198"/>
      <c r="J94" s="199">
        <f>ROUND(I94*H94,2)</f>
        <v>0</v>
      </c>
      <c r="K94" s="195" t="s">
        <v>181</v>
      </c>
      <c r="L94" s="61"/>
      <c r="M94" s="200" t="s">
        <v>21</v>
      </c>
      <c r="N94" s="201" t="s">
        <v>43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171</v>
      </c>
      <c r="AT94" s="24" t="s">
        <v>167</v>
      </c>
      <c r="AU94" s="24" t="s">
        <v>82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997</v>
      </c>
    </row>
    <row r="95" spans="2:65" s="1" customFormat="1" ht="27">
      <c r="B95" s="41"/>
      <c r="C95" s="63"/>
      <c r="D95" s="205" t="s">
        <v>173</v>
      </c>
      <c r="E95" s="63"/>
      <c r="F95" s="206" t="s">
        <v>331</v>
      </c>
      <c r="G95" s="63"/>
      <c r="H95" s="63"/>
      <c r="I95" s="163"/>
      <c r="J95" s="63"/>
      <c r="K95" s="63"/>
      <c r="L95" s="61"/>
      <c r="M95" s="207"/>
      <c r="N95" s="42"/>
      <c r="O95" s="42"/>
      <c r="P95" s="42"/>
      <c r="Q95" s="42"/>
      <c r="R95" s="42"/>
      <c r="S95" s="42"/>
      <c r="T95" s="78"/>
      <c r="AT95" s="24" t="s">
        <v>173</v>
      </c>
      <c r="AU95" s="24" t="s">
        <v>82</v>
      </c>
    </row>
    <row r="96" spans="2:65" s="11" customFormat="1" ht="13.5">
      <c r="B96" s="213"/>
      <c r="C96" s="214"/>
      <c r="D96" s="208" t="s">
        <v>326</v>
      </c>
      <c r="E96" s="214"/>
      <c r="F96" s="216" t="s">
        <v>998</v>
      </c>
      <c r="G96" s="214"/>
      <c r="H96" s="217">
        <v>195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6</v>
      </c>
      <c r="AX96" s="11" t="s">
        <v>80</v>
      </c>
      <c r="AY96" s="223" t="s">
        <v>164</v>
      </c>
    </row>
    <row r="97" spans="2:65" s="1" customFormat="1" ht="31.5" customHeight="1">
      <c r="B97" s="41"/>
      <c r="C97" s="193" t="s">
        <v>208</v>
      </c>
      <c r="D97" s="193" t="s">
        <v>167</v>
      </c>
      <c r="E97" s="194" t="s">
        <v>333</v>
      </c>
      <c r="F97" s="195" t="s">
        <v>334</v>
      </c>
      <c r="G97" s="196" t="s">
        <v>314</v>
      </c>
      <c r="H97" s="197">
        <v>15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999</v>
      </c>
    </row>
    <row r="98" spans="2:65" s="1" customFormat="1" ht="27">
      <c r="B98" s="41"/>
      <c r="C98" s="63"/>
      <c r="D98" s="208" t="s">
        <v>173</v>
      </c>
      <c r="E98" s="63"/>
      <c r="F98" s="209" t="s">
        <v>308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" customFormat="1" ht="22.5" customHeight="1">
      <c r="B99" s="41"/>
      <c r="C99" s="193" t="s">
        <v>165</v>
      </c>
      <c r="D99" s="193" t="s">
        <v>167</v>
      </c>
      <c r="E99" s="194" t="s">
        <v>340</v>
      </c>
      <c r="F99" s="195" t="s">
        <v>341</v>
      </c>
      <c r="G99" s="196" t="s">
        <v>314</v>
      </c>
      <c r="H99" s="197">
        <v>15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171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171</v>
      </c>
      <c r="BM99" s="24" t="s">
        <v>1000</v>
      </c>
    </row>
    <row r="100" spans="2:65" s="1" customFormat="1" ht="22.5" customHeight="1">
      <c r="B100" s="41"/>
      <c r="C100" s="193" t="s">
        <v>215</v>
      </c>
      <c r="D100" s="193" t="s">
        <v>167</v>
      </c>
      <c r="E100" s="194" t="s">
        <v>343</v>
      </c>
      <c r="F100" s="195" t="s">
        <v>1001</v>
      </c>
      <c r="G100" s="196" t="s">
        <v>345</v>
      </c>
      <c r="H100" s="197">
        <v>26.25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1002</v>
      </c>
    </row>
    <row r="101" spans="2:65" s="11" customFormat="1" ht="13.5">
      <c r="B101" s="213"/>
      <c r="C101" s="214"/>
      <c r="D101" s="208" t="s">
        <v>326</v>
      </c>
      <c r="E101" s="214"/>
      <c r="F101" s="216" t="s">
        <v>1003</v>
      </c>
      <c r="G101" s="214"/>
      <c r="H101" s="217">
        <v>26.25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326</v>
      </c>
      <c r="AU101" s="223" t="s">
        <v>82</v>
      </c>
      <c r="AV101" s="11" t="s">
        <v>82</v>
      </c>
      <c r="AW101" s="11" t="s">
        <v>6</v>
      </c>
      <c r="AX101" s="11" t="s">
        <v>80</v>
      </c>
      <c r="AY101" s="223" t="s">
        <v>164</v>
      </c>
    </row>
    <row r="102" spans="2:65" s="1" customFormat="1" ht="31.5" customHeight="1">
      <c r="B102" s="41"/>
      <c r="C102" s="193" t="s">
        <v>219</v>
      </c>
      <c r="D102" s="193" t="s">
        <v>167</v>
      </c>
      <c r="E102" s="194" t="s">
        <v>1004</v>
      </c>
      <c r="F102" s="195" t="s">
        <v>1005</v>
      </c>
      <c r="G102" s="196" t="s">
        <v>314</v>
      </c>
      <c r="H102" s="197">
        <v>1.5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1006</v>
      </c>
    </row>
    <row r="103" spans="2:65" s="1" customFormat="1" ht="27">
      <c r="B103" s="41"/>
      <c r="C103" s="63"/>
      <c r="D103" s="208" t="s">
        <v>173</v>
      </c>
      <c r="E103" s="63"/>
      <c r="F103" s="209" t="s">
        <v>308</v>
      </c>
      <c r="G103" s="63"/>
      <c r="H103" s="63"/>
      <c r="I103" s="163"/>
      <c r="J103" s="63"/>
      <c r="K103" s="63"/>
      <c r="L103" s="61"/>
      <c r="M103" s="207"/>
      <c r="N103" s="42"/>
      <c r="O103" s="42"/>
      <c r="P103" s="42"/>
      <c r="Q103" s="42"/>
      <c r="R103" s="42"/>
      <c r="S103" s="42"/>
      <c r="T103" s="78"/>
      <c r="AT103" s="24" t="s">
        <v>173</v>
      </c>
      <c r="AU103" s="24" t="s">
        <v>82</v>
      </c>
    </row>
    <row r="104" spans="2:65" s="1" customFormat="1" ht="44.25" customHeight="1">
      <c r="B104" s="41"/>
      <c r="C104" s="193" t="s">
        <v>225</v>
      </c>
      <c r="D104" s="193" t="s">
        <v>167</v>
      </c>
      <c r="E104" s="194" t="s">
        <v>1007</v>
      </c>
      <c r="F104" s="195" t="s">
        <v>1008</v>
      </c>
      <c r="G104" s="196" t="s">
        <v>314</v>
      </c>
      <c r="H104" s="197">
        <v>9.4</v>
      </c>
      <c r="I104" s="198"/>
      <c r="J104" s="199">
        <f>ROUND(I104*H104,2)</f>
        <v>0</v>
      </c>
      <c r="K104" s="195" t="s">
        <v>188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171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171</v>
      </c>
      <c r="BM104" s="24" t="s">
        <v>1009</v>
      </c>
    </row>
    <row r="105" spans="2:65" s="1" customFormat="1" ht="27">
      <c r="B105" s="41"/>
      <c r="C105" s="63"/>
      <c r="D105" s="208" t="s">
        <v>173</v>
      </c>
      <c r="E105" s="63"/>
      <c r="F105" s="209" t="s">
        <v>1010</v>
      </c>
      <c r="G105" s="63"/>
      <c r="H105" s="63"/>
      <c r="I105" s="163"/>
      <c r="J105" s="63"/>
      <c r="K105" s="63"/>
      <c r="L105" s="61"/>
      <c r="M105" s="207"/>
      <c r="N105" s="42"/>
      <c r="O105" s="42"/>
      <c r="P105" s="42"/>
      <c r="Q105" s="42"/>
      <c r="R105" s="42"/>
      <c r="S105" s="42"/>
      <c r="T105" s="78"/>
      <c r="AT105" s="24" t="s">
        <v>173</v>
      </c>
      <c r="AU105" s="24" t="s">
        <v>82</v>
      </c>
    </row>
    <row r="106" spans="2:65" s="1" customFormat="1" ht="22.5" customHeight="1">
      <c r="B106" s="41"/>
      <c r="C106" s="238" t="s">
        <v>229</v>
      </c>
      <c r="D106" s="238" t="s">
        <v>369</v>
      </c>
      <c r="E106" s="239" t="s">
        <v>1011</v>
      </c>
      <c r="F106" s="240" t="s">
        <v>1012</v>
      </c>
      <c r="G106" s="241" t="s">
        <v>345</v>
      </c>
      <c r="H106" s="242">
        <v>37.6</v>
      </c>
      <c r="I106" s="243"/>
      <c r="J106" s="244">
        <f>ROUND(I106*H106,2)</f>
        <v>0</v>
      </c>
      <c r="K106" s="240" t="s">
        <v>21</v>
      </c>
      <c r="L106" s="245"/>
      <c r="M106" s="246" t="s">
        <v>21</v>
      </c>
      <c r="N106" s="247" t="s">
        <v>43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208</v>
      </c>
      <c r="AT106" s="24" t="s">
        <v>369</v>
      </c>
      <c r="AU106" s="24" t="s">
        <v>82</v>
      </c>
      <c r="AY106" s="24" t="s">
        <v>164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80</v>
      </c>
      <c r="BK106" s="204">
        <f>ROUND(I106*H106,2)</f>
        <v>0</v>
      </c>
      <c r="BL106" s="24" t="s">
        <v>171</v>
      </c>
      <c r="BM106" s="24" t="s">
        <v>1013</v>
      </c>
    </row>
    <row r="107" spans="2:65" s="11" customFormat="1" ht="13.5">
      <c r="B107" s="213"/>
      <c r="C107" s="214"/>
      <c r="D107" s="205" t="s">
        <v>326</v>
      </c>
      <c r="E107" s="224" t="s">
        <v>21</v>
      </c>
      <c r="F107" s="225" t="s">
        <v>1014</v>
      </c>
      <c r="G107" s="214"/>
      <c r="H107" s="226">
        <v>18.8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326</v>
      </c>
      <c r="AU107" s="223" t="s">
        <v>82</v>
      </c>
      <c r="AV107" s="11" t="s">
        <v>82</v>
      </c>
      <c r="AW107" s="11" t="s">
        <v>35</v>
      </c>
      <c r="AX107" s="11" t="s">
        <v>80</v>
      </c>
      <c r="AY107" s="223" t="s">
        <v>164</v>
      </c>
    </row>
    <row r="108" spans="2:65" s="11" customFormat="1" ht="13.5">
      <c r="B108" s="213"/>
      <c r="C108" s="214"/>
      <c r="D108" s="205" t="s">
        <v>326</v>
      </c>
      <c r="E108" s="214"/>
      <c r="F108" s="225" t="s">
        <v>1015</v>
      </c>
      <c r="G108" s="214"/>
      <c r="H108" s="226">
        <v>37.6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326</v>
      </c>
      <c r="AU108" s="223" t="s">
        <v>82</v>
      </c>
      <c r="AV108" s="11" t="s">
        <v>82</v>
      </c>
      <c r="AW108" s="11" t="s">
        <v>6</v>
      </c>
      <c r="AX108" s="11" t="s">
        <v>80</v>
      </c>
      <c r="AY108" s="223" t="s">
        <v>164</v>
      </c>
    </row>
    <row r="109" spans="2:65" s="10" customFormat="1" ht="29.85" customHeight="1">
      <c r="B109" s="176"/>
      <c r="C109" s="177"/>
      <c r="D109" s="190" t="s">
        <v>71</v>
      </c>
      <c r="E109" s="191" t="s">
        <v>185</v>
      </c>
      <c r="F109" s="191" t="s">
        <v>1016</v>
      </c>
      <c r="G109" s="177"/>
      <c r="H109" s="177"/>
      <c r="I109" s="180"/>
      <c r="J109" s="192">
        <f>BK109</f>
        <v>0</v>
      </c>
      <c r="K109" s="177"/>
      <c r="L109" s="182"/>
      <c r="M109" s="183"/>
      <c r="N109" s="184"/>
      <c r="O109" s="184"/>
      <c r="P109" s="185">
        <f>SUM(P110:P111)</f>
        <v>0</v>
      </c>
      <c r="Q109" s="184"/>
      <c r="R109" s="185">
        <f>SUM(R110:R111)</f>
        <v>0</v>
      </c>
      <c r="S109" s="184"/>
      <c r="T109" s="186">
        <f>SUM(T110:T111)</f>
        <v>0</v>
      </c>
      <c r="AR109" s="187" t="s">
        <v>80</v>
      </c>
      <c r="AT109" s="188" t="s">
        <v>71</v>
      </c>
      <c r="AU109" s="188" t="s">
        <v>80</v>
      </c>
      <c r="AY109" s="187" t="s">
        <v>164</v>
      </c>
      <c r="BK109" s="189">
        <f>SUM(BK110:BK111)</f>
        <v>0</v>
      </c>
    </row>
    <row r="110" spans="2:65" s="1" customFormat="1" ht="69.75" customHeight="1">
      <c r="B110" s="41"/>
      <c r="C110" s="193" t="s">
        <v>235</v>
      </c>
      <c r="D110" s="193" t="s">
        <v>167</v>
      </c>
      <c r="E110" s="194" t="s">
        <v>1017</v>
      </c>
      <c r="F110" s="195" t="s">
        <v>1018</v>
      </c>
      <c r="G110" s="196" t="s">
        <v>314</v>
      </c>
      <c r="H110" s="197">
        <v>0.5</v>
      </c>
      <c r="I110" s="198"/>
      <c r="J110" s="199">
        <f>ROUND(I110*H110,2)</f>
        <v>0</v>
      </c>
      <c r="K110" s="195" t="s">
        <v>181</v>
      </c>
      <c r="L110" s="61"/>
      <c r="M110" s="200" t="s">
        <v>21</v>
      </c>
      <c r="N110" s="201" t="s">
        <v>43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171</v>
      </c>
      <c r="AT110" s="24" t="s">
        <v>167</v>
      </c>
      <c r="AU110" s="24" t="s">
        <v>82</v>
      </c>
      <c r="AY110" s="24" t="s">
        <v>164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80</v>
      </c>
      <c r="BK110" s="204">
        <f>ROUND(I110*H110,2)</f>
        <v>0</v>
      </c>
      <c r="BL110" s="24" t="s">
        <v>171</v>
      </c>
      <c r="BM110" s="24" t="s">
        <v>1019</v>
      </c>
    </row>
    <row r="111" spans="2:65" s="1" customFormat="1" ht="27">
      <c r="B111" s="41"/>
      <c r="C111" s="63"/>
      <c r="D111" s="205" t="s">
        <v>173</v>
      </c>
      <c r="E111" s="63"/>
      <c r="F111" s="206" t="s">
        <v>1020</v>
      </c>
      <c r="G111" s="63"/>
      <c r="H111" s="63"/>
      <c r="I111" s="163"/>
      <c r="J111" s="63"/>
      <c r="K111" s="63"/>
      <c r="L111" s="61"/>
      <c r="M111" s="207"/>
      <c r="N111" s="42"/>
      <c r="O111" s="42"/>
      <c r="P111" s="42"/>
      <c r="Q111" s="42"/>
      <c r="R111" s="42"/>
      <c r="S111" s="42"/>
      <c r="T111" s="78"/>
      <c r="AT111" s="24" t="s">
        <v>173</v>
      </c>
      <c r="AU111" s="24" t="s">
        <v>82</v>
      </c>
    </row>
    <row r="112" spans="2:65" s="10" customFormat="1" ht="29.85" customHeight="1">
      <c r="B112" s="176"/>
      <c r="C112" s="177"/>
      <c r="D112" s="190" t="s">
        <v>71</v>
      </c>
      <c r="E112" s="191" t="s">
        <v>171</v>
      </c>
      <c r="F112" s="191" t="s">
        <v>1021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SUM(P113:P116)</f>
        <v>0</v>
      </c>
      <c r="Q112" s="184"/>
      <c r="R112" s="185">
        <f>SUM(R113:R116)</f>
        <v>0</v>
      </c>
      <c r="S112" s="184"/>
      <c r="T112" s="186">
        <f>SUM(T113:T116)</f>
        <v>0</v>
      </c>
      <c r="AR112" s="187" t="s">
        <v>80</v>
      </c>
      <c r="AT112" s="188" t="s">
        <v>71</v>
      </c>
      <c r="AU112" s="188" t="s">
        <v>80</v>
      </c>
      <c r="AY112" s="187" t="s">
        <v>164</v>
      </c>
      <c r="BK112" s="189">
        <f>SUM(BK113:BK116)</f>
        <v>0</v>
      </c>
    </row>
    <row r="113" spans="2:65" s="1" customFormat="1" ht="31.5" customHeight="1">
      <c r="B113" s="41"/>
      <c r="C113" s="193" t="s">
        <v>10</v>
      </c>
      <c r="D113" s="193" t="s">
        <v>167</v>
      </c>
      <c r="E113" s="194" t="s">
        <v>1022</v>
      </c>
      <c r="F113" s="195" t="s">
        <v>1023</v>
      </c>
      <c r="G113" s="196" t="s">
        <v>314</v>
      </c>
      <c r="H113" s="197">
        <v>2.2000000000000002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1024</v>
      </c>
    </row>
    <row r="114" spans="2:65" s="1" customFormat="1" ht="27">
      <c r="B114" s="41"/>
      <c r="C114" s="63"/>
      <c r="D114" s="208" t="s">
        <v>173</v>
      </c>
      <c r="E114" s="63"/>
      <c r="F114" s="209" t="s">
        <v>1025</v>
      </c>
      <c r="G114" s="63"/>
      <c r="H114" s="63"/>
      <c r="I114" s="163"/>
      <c r="J114" s="63"/>
      <c r="K114" s="63"/>
      <c r="L114" s="61"/>
      <c r="M114" s="207"/>
      <c r="N114" s="42"/>
      <c r="O114" s="42"/>
      <c r="P114" s="42"/>
      <c r="Q114" s="42"/>
      <c r="R114" s="42"/>
      <c r="S114" s="42"/>
      <c r="T114" s="78"/>
      <c r="AT114" s="24" t="s">
        <v>173</v>
      </c>
      <c r="AU114" s="24" t="s">
        <v>82</v>
      </c>
    </row>
    <row r="115" spans="2:65" s="1" customFormat="1" ht="31.5" customHeight="1">
      <c r="B115" s="41"/>
      <c r="C115" s="193" t="s">
        <v>243</v>
      </c>
      <c r="D115" s="193" t="s">
        <v>167</v>
      </c>
      <c r="E115" s="194" t="s">
        <v>1026</v>
      </c>
      <c r="F115" s="195" t="s">
        <v>1027</v>
      </c>
      <c r="G115" s="196" t="s">
        <v>314</v>
      </c>
      <c r="H115" s="197">
        <v>0.44</v>
      </c>
      <c r="I115" s="198"/>
      <c r="J115" s="199">
        <f>ROUND(I115*H115,2)</f>
        <v>0</v>
      </c>
      <c r="K115" s="195" t="s">
        <v>181</v>
      </c>
      <c r="L115" s="61"/>
      <c r="M115" s="200" t="s">
        <v>21</v>
      </c>
      <c r="N115" s="201" t="s">
        <v>43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171</v>
      </c>
      <c r="AT115" s="24" t="s">
        <v>167</v>
      </c>
      <c r="AU115" s="24" t="s">
        <v>82</v>
      </c>
      <c r="AY115" s="24" t="s">
        <v>164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80</v>
      </c>
      <c r="BK115" s="204">
        <f>ROUND(I115*H115,2)</f>
        <v>0</v>
      </c>
      <c r="BL115" s="24" t="s">
        <v>171</v>
      </c>
      <c r="BM115" s="24" t="s">
        <v>1028</v>
      </c>
    </row>
    <row r="116" spans="2:65" s="11" customFormat="1" ht="13.5">
      <c r="B116" s="213"/>
      <c r="C116" s="214"/>
      <c r="D116" s="205" t="s">
        <v>326</v>
      </c>
      <c r="E116" s="224" t="s">
        <v>21</v>
      </c>
      <c r="F116" s="225" t="s">
        <v>1029</v>
      </c>
      <c r="G116" s="214"/>
      <c r="H116" s="226">
        <v>0.44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326</v>
      </c>
      <c r="AU116" s="223" t="s">
        <v>82</v>
      </c>
      <c r="AV116" s="11" t="s">
        <v>82</v>
      </c>
      <c r="AW116" s="11" t="s">
        <v>35</v>
      </c>
      <c r="AX116" s="11" t="s">
        <v>80</v>
      </c>
      <c r="AY116" s="223" t="s">
        <v>164</v>
      </c>
    </row>
    <row r="117" spans="2:65" s="10" customFormat="1" ht="29.85" customHeight="1">
      <c r="B117" s="176"/>
      <c r="C117" s="177"/>
      <c r="D117" s="190" t="s">
        <v>71</v>
      </c>
      <c r="E117" s="191" t="s">
        <v>208</v>
      </c>
      <c r="F117" s="191" t="s">
        <v>490</v>
      </c>
      <c r="G117" s="177"/>
      <c r="H117" s="177"/>
      <c r="I117" s="180"/>
      <c r="J117" s="192">
        <f>BK117</f>
        <v>0</v>
      </c>
      <c r="K117" s="177"/>
      <c r="L117" s="182"/>
      <c r="M117" s="183"/>
      <c r="N117" s="184"/>
      <c r="O117" s="184"/>
      <c r="P117" s="185">
        <f>SUM(P118:P132)</f>
        <v>0</v>
      </c>
      <c r="Q117" s="184"/>
      <c r="R117" s="185">
        <f>SUM(R118:R132)</f>
        <v>6.9826100000000011</v>
      </c>
      <c r="S117" s="184"/>
      <c r="T117" s="186">
        <f>SUM(T118:T132)</f>
        <v>0</v>
      </c>
      <c r="AR117" s="187" t="s">
        <v>80</v>
      </c>
      <c r="AT117" s="188" t="s">
        <v>71</v>
      </c>
      <c r="AU117" s="188" t="s">
        <v>80</v>
      </c>
      <c r="AY117" s="187" t="s">
        <v>164</v>
      </c>
      <c r="BK117" s="189">
        <f>SUM(BK118:BK132)</f>
        <v>0</v>
      </c>
    </row>
    <row r="118" spans="2:65" s="1" customFormat="1" ht="22.5" customHeight="1">
      <c r="B118" s="41"/>
      <c r="C118" s="193" t="s">
        <v>248</v>
      </c>
      <c r="D118" s="193" t="s">
        <v>167</v>
      </c>
      <c r="E118" s="194" t="s">
        <v>1030</v>
      </c>
      <c r="F118" s="195" t="s">
        <v>1031</v>
      </c>
      <c r="G118" s="196" t="s">
        <v>486</v>
      </c>
      <c r="H118" s="197">
        <v>55.5</v>
      </c>
      <c r="I118" s="198"/>
      <c r="J118" s="199">
        <f t="shared" ref="J118:J130" si="0">ROUND(I118*H118,2)</f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 t="shared" ref="P118:P130" si="1">O118*H118</f>
        <v>0</v>
      </c>
      <c r="Q118" s="202">
        <v>1.0000000000000001E-5</v>
      </c>
      <c r="R118" s="202">
        <f t="shared" ref="R118:R130" si="2">Q118*H118</f>
        <v>5.5500000000000005E-4</v>
      </c>
      <c r="S118" s="202">
        <v>0</v>
      </c>
      <c r="T118" s="203">
        <f t="shared" ref="T118:T130" si="3">S118*H118</f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 t="shared" ref="BE118:BE130" si="4">IF(N118="základní",J118,0)</f>
        <v>0</v>
      </c>
      <c r="BF118" s="204">
        <f t="shared" ref="BF118:BF130" si="5">IF(N118="snížená",J118,0)</f>
        <v>0</v>
      </c>
      <c r="BG118" s="204">
        <f t="shared" ref="BG118:BG130" si="6">IF(N118="zákl. přenesená",J118,0)</f>
        <v>0</v>
      </c>
      <c r="BH118" s="204">
        <f t="shared" ref="BH118:BH130" si="7">IF(N118="sníž. přenesená",J118,0)</f>
        <v>0</v>
      </c>
      <c r="BI118" s="204">
        <f t="shared" ref="BI118:BI130" si="8">IF(N118="nulová",J118,0)</f>
        <v>0</v>
      </c>
      <c r="BJ118" s="24" t="s">
        <v>80</v>
      </c>
      <c r="BK118" s="204">
        <f t="shared" ref="BK118:BK130" si="9">ROUND(I118*H118,2)</f>
        <v>0</v>
      </c>
      <c r="BL118" s="24" t="s">
        <v>171</v>
      </c>
      <c r="BM118" s="24" t="s">
        <v>1032</v>
      </c>
    </row>
    <row r="119" spans="2:65" s="1" customFormat="1" ht="22.5" customHeight="1">
      <c r="B119" s="41"/>
      <c r="C119" s="238" t="s">
        <v>253</v>
      </c>
      <c r="D119" s="238" t="s">
        <v>369</v>
      </c>
      <c r="E119" s="239" t="s">
        <v>1033</v>
      </c>
      <c r="F119" s="240" t="s">
        <v>1034</v>
      </c>
      <c r="G119" s="241" t="s">
        <v>377</v>
      </c>
      <c r="H119" s="242">
        <v>10</v>
      </c>
      <c r="I119" s="243"/>
      <c r="J119" s="244">
        <f t="shared" si="0"/>
        <v>0</v>
      </c>
      <c r="K119" s="240" t="s">
        <v>181</v>
      </c>
      <c r="L119" s="245"/>
      <c r="M119" s="246" t="s">
        <v>21</v>
      </c>
      <c r="N119" s="247" t="s">
        <v>43</v>
      </c>
      <c r="O119" s="42"/>
      <c r="P119" s="202">
        <f t="shared" si="1"/>
        <v>0</v>
      </c>
      <c r="Q119" s="202">
        <v>1.2800000000000001E-2</v>
      </c>
      <c r="R119" s="202">
        <f t="shared" si="2"/>
        <v>0.128</v>
      </c>
      <c r="S119" s="202">
        <v>0</v>
      </c>
      <c r="T119" s="203">
        <f t="shared" si="3"/>
        <v>0</v>
      </c>
      <c r="AR119" s="24" t="s">
        <v>208</v>
      </c>
      <c r="AT119" s="24" t="s">
        <v>369</v>
      </c>
      <c r="AU119" s="24" t="s">
        <v>82</v>
      </c>
      <c r="AY119" s="24" t="s">
        <v>164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24" t="s">
        <v>80</v>
      </c>
      <c r="BK119" s="204">
        <f t="shared" si="9"/>
        <v>0</v>
      </c>
      <c r="BL119" s="24" t="s">
        <v>171</v>
      </c>
      <c r="BM119" s="24" t="s">
        <v>1035</v>
      </c>
    </row>
    <row r="120" spans="2:65" s="1" customFormat="1" ht="22.5" customHeight="1">
      <c r="B120" s="41"/>
      <c r="C120" s="193" t="s">
        <v>257</v>
      </c>
      <c r="D120" s="193" t="s">
        <v>167</v>
      </c>
      <c r="E120" s="194" t="s">
        <v>1036</v>
      </c>
      <c r="F120" s="195" t="s">
        <v>1037</v>
      </c>
      <c r="G120" s="196" t="s">
        <v>377</v>
      </c>
      <c r="H120" s="197">
        <v>6</v>
      </c>
      <c r="I120" s="198"/>
      <c r="J120" s="199">
        <f t="shared" si="0"/>
        <v>0</v>
      </c>
      <c r="K120" s="195" t="s">
        <v>181</v>
      </c>
      <c r="L120" s="61"/>
      <c r="M120" s="200" t="s">
        <v>21</v>
      </c>
      <c r="N120" s="201" t="s">
        <v>43</v>
      </c>
      <c r="O120" s="42"/>
      <c r="P120" s="202">
        <f t="shared" si="1"/>
        <v>0</v>
      </c>
      <c r="Q120" s="202">
        <v>0.34089999999999998</v>
      </c>
      <c r="R120" s="202">
        <f t="shared" si="2"/>
        <v>2.0453999999999999</v>
      </c>
      <c r="S120" s="202">
        <v>0</v>
      </c>
      <c r="T120" s="203">
        <f t="shared" si="3"/>
        <v>0</v>
      </c>
      <c r="AR120" s="24" t="s">
        <v>171</v>
      </c>
      <c r="AT120" s="24" t="s">
        <v>167</v>
      </c>
      <c r="AU120" s="24" t="s">
        <v>82</v>
      </c>
      <c r="AY120" s="24" t="s">
        <v>164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24" t="s">
        <v>80</v>
      </c>
      <c r="BK120" s="204">
        <f t="shared" si="9"/>
        <v>0</v>
      </c>
      <c r="BL120" s="24" t="s">
        <v>171</v>
      </c>
      <c r="BM120" s="24" t="s">
        <v>1038</v>
      </c>
    </row>
    <row r="121" spans="2:65" s="1" customFormat="1" ht="31.5" customHeight="1">
      <c r="B121" s="41"/>
      <c r="C121" s="238" t="s">
        <v>263</v>
      </c>
      <c r="D121" s="238" t="s">
        <v>369</v>
      </c>
      <c r="E121" s="239" t="s">
        <v>1039</v>
      </c>
      <c r="F121" s="240" t="s">
        <v>1040</v>
      </c>
      <c r="G121" s="241" t="s">
        <v>377</v>
      </c>
      <c r="H121" s="242">
        <v>6</v>
      </c>
      <c r="I121" s="243"/>
      <c r="J121" s="244">
        <f t="shared" si="0"/>
        <v>0</v>
      </c>
      <c r="K121" s="240" t="s">
        <v>181</v>
      </c>
      <c r="L121" s="245"/>
      <c r="M121" s="246" t="s">
        <v>21</v>
      </c>
      <c r="N121" s="247" t="s">
        <v>43</v>
      </c>
      <c r="O121" s="42"/>
      <c r="P121" s="202">
        <f t="shared" si="1"/>
        <v>0</v>
      </c>
      <c r="Q121" s="202">
        <v>7.1999999999999995E-2</v>
      </c>
      <c r="R121" s="202">
        <f t="shared" si="2"/>
        <v>0.43199999999999994</v>
      </c>
      <c r="S121" s="202">
        <v>0</v>
      </c>
      <c r="T121" s="203">
        <f t="shared" si="3"/>
        <v>0</v>
      </c>
      <c r="AR121" s="24" t="s">
        <v>208</v>
      </c>
      <c r="AT121" s="24" t="s">
        <v>369</v>
      </c>
      <c r="AU121" s="24" t="s">
        <v>82</v>
      </c>
      <c r="AY121" s="24" t="s">
        <v>164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24" t="s">
        <v>80</v>
      </c>
      <c r="BK121" s="204">
        <f t="shared" si="9"/>
        <v>0</v>
      </c>
      <c r="BL121" s="24" t="s">
        <v>171</v>
      </c>
      <c r="BM121" s="24" t="s">
        <v>1041</v>
      </c>
    </row>
    <row r="122" spans="2:65" s="1" customFormat="1" ht="31.5" customHeight="1">
      <c r="B122" s="41"/>
      <c r="C122" s="238" t="s">
        <v>9</v>
      </c>
      <c r="D122" s="238" t="s">
        <v>369</v>
      </c>
      <c r="E122" s="239" t="s">
        <v>1042</v>
      </c>
      <c r="F122" s="240" t="s">
        <v>1043</v>
      </c>
      <c r="G122" s="241" t="s">
        <v>377</v>
      </c>
      <c r="H122" s="242">
        <v>6</v>
      </c>
      <c r="I122" s="243"/>
      <c r="J122" s="244">
        <f t="shared" si="0"/>
        <v>0</v>
      </c>
      <c r="K122" s="240" t="s">
        <v>21</v>
      </c>
      <c r="L122" s="245"/>
      <c r="M122" s="246" t="s">
        <v>21</v>
      </c>
      <c r="N122" s="247" t="s">
        <v>43</v>
      </c>
      <c r="O122" s="42"/>
      <c r="P122" s="202">
        <f t="shared" si="1"/>
        <v>0</v>
      </c>
      <c r="Q122" s="202">
        <v>0.08</v>
      </c>
      <c r="R122" s="202">
        <f t="shared" si="2"/>
        <v>0.48</v>
      </c>
      <c r="S122" s="202">
        <v>0</v>
      </c>
      <c r="T122" s="203">
        <f t="shared" si="3"/>
        <v>0</v>
      </c>
      <c r="AR122" s="24" t="s">
        <v>208</v>
      </c>
      <c r="AT122" s="24" t="s">
        <v>369</v>
      </c>
      <c r="AU122" s="24" t="s">
        <v>82</v>
      </c>
      <c r="AY122" s="24" t="s">
        <v>164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24" t="s">
        <v>80</v>
      </c>
      <c r="BK122" s="204">
        <f t="shared" si="9"/>
        <v>0</v>
      </c>
      <c r="BL122" s="24" t="s">
        <v>171</v>
      </c>
      <c r="BM122" s="24" t="s">
        <v>1044</v>
      </c>
    </row>
    <row r="123" spans="2:65" s="1" customFormat="1" ht="22.5" customHeight="1">
      <c r="B123" s="41"/>
      <c r="C123" s="238" t="s">
        <v>274</v>
      </c>
      <c r="D123" s="238" t="s">
        <v>369</v>
      </c>
      <c r="E123" s="239" t="s">
        <v>1045</v>
      </c>
      <c r="F123" s="240" t="s">
        <v>1046</v>
      </c>
      <c r="G123" s="241" t="s">
        <v>377</v>
      </c>
      <c r="H123" s="242">
        <v>2</v>
      </c>
      <c r="I123" s="243"/>
      <c r="J123" s="244">
        <f t="shared" si="0"/>
        <v>0</v>
      </c>
      <c r="K123" s="240" t="s">
        <v>181</v>
      </c>
      <c r="L123" s="245"/>
      <c r="M123" s="246" t="s">
        <v>21</v>
      </c>
      <c r="N123" s="247" t="s">
        <v>43</v>
      </c>
      <c r="O123" s="42"/>
      <c r="P123" s="202">
        <f t="shared" si="1"/>
        <v>0</v>
      </c>
      <c r="Q123" s="202">
        <v>5.7000000000000002E-2</v>
      </c>
      <c r="R123" s="202">
        <f t="shared" si="2"/>
        <v>0.114</v>
      </c>
      <c r="S123" s="202">
        <v>0</v>
      </c>
      <c r="T123" s="203">
        <f t="shared" si="3"/>
        <v>0</v>
      </c>
      <c r="AR123" s="24" t="s">
        <v>208</v>
      </c>
      <c r="AT123" s="24" t="s">
        <v>369</v>
      </c>
      <c r="AU123" s="24" t="s">
        <v>82</v>
      </c>
      <c r="AY123" s="24" t="s">
        <v>164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24" t="s">
        <v>80</v>
      </c>
      <c r="BK123" s="204">
        <f t="shared" si="9"/>
        <v>0</v>
      </c>
      <c r="BL123" s="24" t="s">
        <v>171</v>
      </c>
      <c r="BM123" s="24" t="s">
        <v>1047</v>
      </c>
    </row>
    <row r="124" spans="2:65" s="1" customFormat="1" ht="22.5" customHeight="1">
      <c r="B124" s="41"/>
      <c r="C124" s="238" t="s">
        <v>280</v>
      </c>
      <c r="D124" s="238" t="s">
        <v>369</v>
      </c>
      <c r="E124" s="239" t="s">
        <v>1048</v>
      </c>
      <c r="F124" s="240" t="s">
        <v>1049</v>
      </c>
      <c r="G124" s="241" t="s">
        <v>377</v>
      </c>
      <c r="H124" s="242">
        <v>6</v>
      </c>
      <c r="I124" s="243"/>
      <c r="J124" s="244">
        <f t="shared" si="0"/>
        <v>0</v>
      </c>
      <c r="K124" s="240" t="s">
        <v>181</v>
      </c>
      <c r="L124" s="245"/>
      <c r="M124" s="246" t="s">
        <v>21</v>
      </c>
      <c r="N124" s="247" t="s">
        <v>43</v>
      </c>
      <c r="O124" s="42"/>
      <c r="P124" s="202">
        <f t="shared" si="1"/>
        <v>0</v>
      </c>
      <c r="Q124" s="202">
        <v>0.111</v>
      </c>
      <c r="R124" s="202">
        <f t="shared" si="2"/>
        <v>0.66600000000000004</v>
      </c>
      <c r="S124" s="202">
        <v>0</v>
      </c>
      <c r="T124" s="203">
        <f t="shared" si="3"/>
        <v>0</v>
      </c>
      <c r="AR124" s="24" t="s">
        <v>208</v>
      </c>
      <c r="AT124" s="24" t="s">
        <v>369</v>
      </c>
      <c r="AU124" s="24" t="s">
        <v>82</v>
      </c>
      <c r="AY124" s="24" t="s">
        <v>164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24" t="s">
        <v>80</v>
      </c>
      <c r="BK124" s="204">
        <f t="shared" si="9"/>
        <v>0</v>
      </c>
      <c r="BL124" s="24" t="s">
        <v>171</v>
      </c>
      <c r="BM124" s="24" t="s">
        <v>1050</v>
      </c>
    </row>
    <row r="125" spans="2:65" s="1" customFormat="1" ht="22.5" customHeight="1">
      <c r="B125" s="41"/>
      <c r="C125" s="193" t="s">
        <v>284</v>
      </c>
      <c r="D125" s="193" t="s">
        <v>167</v>
      </c>
      <c r="E125" s="194" t="s">
        <v>1051</v>
      </c>
      <c r="F125" s="195" t="s">
        <v>1052</v>
      </c>
      <c r="G125" s="196" t="s">
        <v>377</v>
      </c>
      <c r="H125" s="197">
        <v>6</v>
      </c>
      <c r="I125" s="198"/>
      <c r="J125" s="199">
        <f t="shared" si="0"/>
        <v>0</v>
      </c>
      <c r="K125" s="195" t="s">
        <v>181</v>
      </c>
      <c r="L125" s="61"/>
      <c r="M125" s="200" t="s">
        <v>21</v>
      </c>
      <c r="N125" s="201" t="s">
        <v>43</v>
      </c>
      <c r="O125" s="42"/>
      <c r="P125" s="202">
        <f t="shared" si="1"/>
        <v>0</v>
      </c>
      <c r="Q125" s="202">
        <v>6.6E-3</v>
      </c>
      <c r="R125" s="202">
        <f t="shared" si="2"/>
        <v>3.9599999999999996E-2</v>
      </c>
      <c r="S125" s="202">
        <v>0</v>
      </c>
      <c r="T125" s="203">
        <f t="shared" si="3"/>
        <v>0</v>
      </c>
      <c r="AR125" s="24" t="s">
        <v>171</v>
      </c>
      <c r="AT125" s="24" t="s">
        <v>167</v>
      </c>
      <c r="AU125" s="24" t="s">
        <v>82</v>
      </c>
      <c r="AY125" s="24" t="s">
        <v>164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24" t="s">
        <v>80</v>
      </c>
      <c r="BK125" s="204">
        <f t="shared" si="9"/>
        <v>0</v>
      </c>
      <c r="BL125" s="24" t="s">
        <v>171</v>
      </c>
      <c r="BM125" s="24" t="s">
        <v>1053</v>
      </c>
    </row>
    <row r="126" spans="2:65" s="1" customFormat="1" ht="22.5" customHeight="1">
      <c r="B126" s="41"/>
      <c r="C126" s="238" t="s">
        <v>288</v>
      </c>
      <c r="D126" s="238" t="s">
        <v>369</v>
      </c>
      <c r="E126" s="239" t="s">
        <v>1054</v>
      </c>
      <c r="F126" s="240" t="s">
        <v>1055</v>
      </c>
      <c r="G126" s="241" t="s">
        <v>377</v>
      </c>
      <c r="H126" s="242">
        <v>6</v>
      </c>
      <c r="I126" s="243"/>
      <c r="J126" s="244">
        <f t="shared" si="0"/>
        <v>0</v>
      </c>
      <c r="K126" s="240" t="s">
        <v>181</v>
      </c>
      <c r="L126" s="245"/>
      <c r="M126" s="246" t="s">
        <v>21</v>
      </c>
      <c r="N126" s="247" t="s">
        <v>43</v>
      </c>
      <c r="O126" s="42"/>
      <c r="P126" s="202">
        <f t="shared" si="1"/>
        <v>0</v>
      </c>
      <c r="Q126" s="202">
        <v>2.7E-2</v>
      </c>
      <c r="R126" s="202">
        <f t="shared" si="2"/>
        <v>0.16200000000000001</v>
      </c>
      <c r="S126" s="202">
        <v>0</v>
      </c>
      <c r="T126" s="203">
        <f t="shared" si="3"/>
        <v>0</v>
      </c>
      <c r="AR126" s="24" t="s">
        <v>208</v>
      </c>
      <c r="AT126" s="24" t="s">
        <v>369</v>
      </c>
      <c r="AU126" s="24" t="s">
        <v>82</v>
      </c>
      <c r="AY126" s="24" t="s">
        <v>164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24" t="s">
        <v>80</v>
      </c>
      <c r="BK126" s="204">
        <f t="shared" si="9"/>
        <v>0</v>
      </c>
      <c r="BL126" s="24" t="s">
        <v>171</v>
      </c>
      <c r="BM126" s="24" t="s">
        <v>1056</v>
      </c>
    </row>
    <row r="127" spans="2:65" s="1" customFormat="1" ht="31.5" customHeight="1">
      <c r="B127" s="41"/>
      <c r="C127" s="193" t="s">
        <v>404</v>
      </c>
      <c r="D127" s="193" t="s">
        <v>167</v>
      </c>
      <c r="E127" s="194" t="s">
        <v>1057</v>
      </c>
      <c r="F127" s="195" t="s">
        <v>1058</v>
      </c>
      <c r="G127" s="196" t="s">
        <v>377</v>
      </c>
      <c r="H127" s="197">
        <v>6</v>
      </c>
      <c r="I127" s="198"/>
      <c r="J127" s="199">
        <f t="shared" si="0"/>
        <v>0</v>
      </c>
      <c r="K127" s="195" t="s">
        <v>181</v>
      </c>
      <c r="L127" s="61"/>
      <c r="M127" s="200" t="s">
        <v>21</v>
      </c>
      <c r="N127" s="201" t="s">
        <v>43</v>
      </c>
      <c r="O127" s="42"/>
      <c r="P127" s="202">
        <f t="shared" si="1"/>
        <v>0</v>
      </c>
      <c r="Q127" s="202">
        <v>9.3600000000000003E-3</v>
      </c>
      <c r="R127" s="202">
        <f t="shared" si="2"/>
        <v>5.6160000000000002E-2</v>
      </c>
      <c r="S127" s="202">
        <v>0</v>
      </c>
      <c r="T127" s="203">
        <f t="shared" si="3"/>
        <v>0</v>
      </c>
      <c r="AR127" s="24" t="s">
        <v>171</v>
      </c>
      <c r="AT127" s="24" t="s">
        <v>167</v>
      </c>
      <c r="AU127" s="24" t="s">
        <v>82</v>
      </c>
      <c r="AY127" s="24" t="s">
        <v>164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24" t="s">
        <v>80</v>
      </c>
      <c r="BK127" s="204">
        <f t="shared" si="9"/>
        <v>0</v>
      </c>
      <c r="BL127" s="24" t="s">
        <v>171</v>
      </c>
      <c r="BM127" s="24" t="s">
        <v>1059</v>
      </c>
    </row>
    <row r="128" spans="2:65" s="1" customFormat="1" ht="22.5" customHeight="1">
      <c r="B128" s="41"/>
      <c r="C128" s="238" t="s">
        <v>408</v>
      </c>
      <c r="D128" s="238" t="s">
        <v>369</v>
      </c>
      <c r="E128" s="239" t="s">
        <v>1060</v>
      </c>
      <c r="F128" s="240" t="s">
        <v>1061</v>
      </c>
      <c r="G128" s="241" t="s">
        <v>377</v>
      </c>
      <c r="H128" s="242">
        <v>6</v>
      </c>
      <c r="I128" s="243"/>
      <c r="J128" s="244">
        <f t="shared" si="0"/>
        <v>0</v>
      </c>
      <c r="K128" s="240" t="s">
        <v>181</v>
      </c>
      <c r="L128" s="245"/>
      <c r="M128" s="246" t="s">
        <v>21</v>
      </c>
      <c r="N128" s="247" t="s">
        <v>43</v>
      </c>
      <c r="O128" s="42"/>
      <c r="P128" s="202">
        <f t="shared" si="1"/>
        <v>0</v>
      </c>
      <c r="Q128" s="202">
        <v>5.0599999999999999E-2</v>
      </c>
      <c r="R128" s="202">
        <f t="shared" si="2"/>
        <v>0.30359999999999998</v>
      </c>
      <c r="S128" s="202">
        <v>0</v>
      </c>
      <c r="T128" s="203">
        <f t="shared" si="3"/>
        <v>0</v>
      </c>
      <c r="AR128" s="24" t="s">
        <v>208</v>
      </c>
      <c r="AT128" s="24" t="s">
        <v>369</v>
      </c>
      <c r="AU128" s="24" t="s">
        <v>82</v>
      </c>
      <c r="AY128" s="24" t="s">
        <v>164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24" t="s">
        <v>80</v>
      </c>
      <c r="BK128" s="204">
        <f t="shared" si="9"/>
        <v>0</v>
      </c>
      <c r="BL128" s="24" t="s">
        <v>171</v>
      </c>
      <c r="BM128" s="24" t="s">
        <v>1062</v>
      </c>
    </row>
    <row r="129" spans="2:65" s="1" customFormat="1" ht="31.5" customHeight="1">
      <c r="B129" s="41"/>
      <c r="C129" s="238" t="s">
        <v>416</v>
      </c>
      <c r="D129" s="238" t="s">
        <v>369</v>
      </c>
      <c r="E129" s="239" t="s">
        <v>1063</v>
      </c>
      <c r="F129" s="240" t="s">
        <v>1064</v>
      </c>
      <c r="G129" s="241" t="s">
        <v>377</v>
      </c>
      <c r="H129" s="242">
        <v>6</v>
      </c>
      <c r="I129" s="243"/>
      <c r="J129" s="244">
        <f t="shared" si="0"/>
        <v>0</v>
      </c>
      <c r="K129" s="240" t="s">
        <v>181</v>
      </c>
      <c r="L129" s="245"/>
      <c r="M129" s="246" t="s">
        <v>21</v>
      </c>
      <c r="N129" s="247" t="s">
        <v>43</v>
      </c>
      <c r="O129" s="42"/>
      <c r="P129" s="202">
        <f t="shared" si="1"/>
        <v>0</v>
      </c>
      <c r="Q129" s="202">
        <v>1E-3</v>
      </c>
      <c r="R129" s="202">
        <f t="shared" si="2"/>
        <v>6.0000000000000001E-3</v>
      </c>
      <c r="S129" s="202">
        <v>0</v>
      </c>
      <c r="T129" s="203">
        <f t="shared" si="3"/>
        <v>0</v>
      </c>
      <c r="AR129" s="24" t="s">
        <v>208</v>
      </c>
      <c r="AT129" s="24" t="s">
        <v>369</v>
      </c>
      <c r="AU129" s="24" t="s">
        <v>82</v>
      </c>
      <c r="AY129" s="24" t="s">
        <v>164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24" t="s">
        <v>80</v>
      </c>
      <c r="BK129" s="204">
        <f t="shared" si="9"/>
        <v>0</v>
      </c>
      <c r="BL129" s="24" t="s">
        <v>171</v>
      </c>
      <c r="BM129" s="24" t="s">
        <v>1065</v>
      </c>
    </row>
    <row r="130" spans="2:65" s="1" customFormat="1" ht="31.5" customHeight="1">
      <c r="B130" s="41"/>
      <c r="C130" s="193" t="s">
        <v>421</v>
      </c>
      <c r="D130" s="193" t="s">
        <v>167</v>
      </c>
      <c r="E130" s="194" t="s">
        <v>1066</v>
      </c>
      <c r="F130" s="195" t="s">
        <v>1067</v>
      </c>
      <c r="G130" s="196" t="s">
        <v>377</v>
      </c>
      <c r="H130" s="197">
        <v>6</v>
      </c>
      <c r="I130" s="198"/>
      <c r="J130" s="199">
        <f t="shared" si="0"/>
        <v>0</v>
      </c>
      <c r="K130" s="195" t="s">
        <v>21</v>
      </c>
      <c r="L130" s="61"/>
      <c r="M130" s="200" t="s">
        <v>21</v>
      </c>
      <c r="N130" s="201" t="s">
        <v>43</v>
      </c>
      <c r="O130" s="42"/>
      <c r="P130" s="202">
        <f t="shared" si="1"/>
        <v>0</v>
      </c>
      <c r="Q130" s="202">
        <v>0.42368</v>
      </c>
      <c r="R130" s="202">
        <f t="shared" si="2"/>
        <v>2.5420799999999999</v>
      </c>
      <c r="S130" s="202">
        <v>0</v>
      </c>
      <c r="T130" s="203">
        <f t="shared" si="3"/>
        <v>0</v>
      </c>
      <c r="AR130" s="24" t="s">
        <v>171</v>
      </c>
      <c r="AT130" s="24" t="s">
        <v>167</v>
      </c>
      <c r="AU130" s="24" t="s">
        <v>82</v>
      </c>
      <c r="AY130" s="24" t="s">
        <v>164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24" t="s">
        <v>80</v>
      </c>
      <c r="BK130" s="204">
        <f t="shared" si="9"/>
        <v>0</v>
      </c>
      <c r="BL130" s="24" t="s">
        <v>171</v>
      </c>
      <c r="BM130" s="24" t="s">
        <v>1068</v>
      </c>
    </row>
    <row r="131" spans="2:65" s="11" customFormat="1" ht="13.5">
      <c r="B131" s="213"/>
      <c r="C131" s="214"/>
      <c r="D131" s="208" t="s">
        <v>326</v>
      </c>
      <c r="E131" s="215" t="s">
        <v>21</v>
      </c>
      <c r="F131" s="216" t="s">
        <v>199</v>
      </c>
      <c r="G131" s="214"/>
      <c r="H131" s="217">
        <v>6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326</v>
      </c>
      <c r="AU131" s="223" t="s">
        <v>82</v>
      </c>
      <c r="AV131" s="11" t="s">
        <v>82</v>
      </c>
      <c r="AW131" s="11" t="s">
        <v>35</v>
      </c>
      <c r="AX131" s="11" t="s">
        <v>80</v>
      </c>
      <c r="AY131" s="223" t="s">
        <v>164</v>
      </c>
    </row>
    <row r="132" spans="2:65" s="1" customFormat="1" ht="22.5" customHeight="1">
      <c r="B132" s="41"/>
      <c r="C132" s="193" t="s">
        <v>426</v>
      </c>
      <c r="D132" s="193" t="s">
        <v>167</v>
      </c>
      <c r="E132" s="194" t="s">
        <v>1069</v>
      </c>
      <c r="F132" s="195" t="s">
        <v>1070</v>
      </c>
      <c r="G132" s="196" t="s">
        <v>486</v>
      </c>
      <c r="H132" s="197">
        <v>55.5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1.2999999999999999E-4</v>
      </c>
      <c r="R132" s="202">
        <f>Q132*H132</f>
        <v>7.2149999999999992E-3</v>
      </c>
      <c r="S132" s="202">
        <v>0</v>
      </c>
      <c r="T132" s="203">
        <f>S132*H132</f>
        <v>0</v>
      </c>
      <c r="AR132" s="24" t="s">
        <v>171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171</v>
      </c>
      <c r="BM132" s="24" t="s">
        <v>1071</v>
      </c>
    </row>
    <row r="133" spans="2:65" s="10" customFormat="1" ht="29.85" customHeight="1">
      <c r="B133" s="176"/>
      <c r="C133" s="177"/>
      <c r="D133" s="190" t="s">
        <v>71</v>
      </c>
      <c r="E133" s="191" t="s">
        <v>620</v>
      </c>
      <c r="F133" s="191" t="s">
        <v>621</v>
      </c>
      <c r="G133" s="177"/>
      <c r="H133" s="177"/>
      <c r="I133" s="180"/>
      <c r="J133" s="192">
        <f>BK133</f>
        <v>0</v>
      </c>
      <c r="K133" s="177"/>
      <c r="L133" s="182"/>
      <c r="M133" s="183"/>
      <c r="N133" s="184"/>
      <c r="O133" s="184"/>
      <c r="P133" s="185">
        <f>P134</f>
        <v>0</v>
      </c>
      <c r="Q133" s="184"/>
      <c r="R133" s="185">
        <f>R134</f>
        <v>0</v>
      </c>
      <c r="S133" s="184"/>
      <c r="T133" s="186">
        <f>T134</f>
        <v>0</v>
      </c>
      <c r="AR133" s="187" t="s">
        <v>80</v>
      </c>
      <c r="AT133" s="188" t="s">
        <v>71</v>
      </c>
      <c r="AU133" s="188" t="s">
        <v>80</v>
      </c>
      <c r="AY133" s="187" t="s">
        <v>164</v>
      </c>
      <c r="BK133" s="189">
        <f>BK134</f>
        <v>0</v>
      </c>
    </row>
    <row r="134" spans="2:65" s="1" customFormat="1" ht="44.25" customHeight="1">
      <c r="B134" s="41"/>
      <c r="C134" s="193" t="s">
        <v>431</v>
      </c>
      <c r="D134" s="193" t="s">
        <v>167</v>
      </c>
      <c r="E134" s="194" t="s">
        <v>1072</v>
      </c>
      <c r="F134" s="195" t="s">
        <v>1073</v>
      </c>
      <c r="G134" s="196" t="s">
        <v>345</v>
      </c>
      <c r="H134" s="197">
        <v>6.9829999999999997</v>
      </c>
      <c r="I134" s="198"/>
      <c r="J134" s="199">
        <f>ROUND(I134*H134,2)</f>
        <v>0</v>
      </c>
      <c r="K134" s="195" t="s">
        <v>181</v>
      </c>
      <c r="L134" s="61"/>
      <c r="M134" s="200" t="s">
        <v>21</v>
      </c>
      <c r="N134" s="201" t="s">
        <v>43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171</v>
      </c>
      <c r="AT134" s="24" t="s">
        <v>167</v>
      </c>
      <c r="AU134" s="24" t="s">
        <v>82</v>
      </c>
      <c r="AY134" s="24" t="s">
        <v>164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80</v>
      </c>
      <c r="BK134" s="204">
        <f>ROUND(I134*H134,2)</f>
        <v>0</v>
      </c>
      <c r="BL134" s="24" t="s">
        <v>171</v>
      </c>
      <c r="BM134" s="24" t="s">
        <v>1074</v>
      </c>
    </row>
    <row r="135" spans="2:65" s="10" customFormat="1" ht="29.85" customHeight="1">
      <c r="B135" s="176"/>
      <c r="C135" s="177"/>
      <c r="D135" s="190" t="s">
        <v>71</v>
      </c>
      <c r="E135" s="191" t="s">
        <v>784</v>
      </c>
      <c r="F135" s="191" t="s">
        <v>621</v>
      </c>
      <c r="G135" s="177"/>
      <c r="H135" s="177"/>
      <c r="I135" s="180"/>
      <c r="J135" s="192">
        <f>BK135</f>
        <v>0</v>
      </c>
      <c r="K135" s="177"/>
      <c r="L135" s="182"/>
      <c r="M135" s="183"/>
      <c r="N135" s="184"/>
      <c r="O135" s="184"/>
      <c r="P135" s="185">
        <f>P136</f>
        <v>0</v>
      </c>
      <c r="Q135" s="184"/>
      <c r="R135" s="185">
        <f>R136</f>
        <v>0</v>
      </c>
      <c r="S135" s="184"/>
      <c r="T135" s="186">
        <f>T136</f>
        <v>0</v>
      </c>
      <c r="AR135" s="187" t="s">
        <v>80</v>
      </c>
      <c r="AT135" s="188" t="s">
        <v>71</v>
      </c>
      <c r="AU135" s="188" t="s">
        <v>80</v>
      </c>
      <c r="AY135" s="187" t="s">
        <v>164</v>
      </c>
      <c r="BK135" s="189">
        <f>BK136</f>
        <v>0</v>
      </c>
    </row>
    <row r="136" spans="2:65" s="1" customFormat="1" ht="44.25" customHeight="1">
      <c r="B136" s="41"/>
      <c r="C136" s="193" t="s">
        <v>439</v>
      </c>
      <c r="D136" s="193" t="s">
        <v>167</v>
      </c>
      <c r="E136" s="194" t="s">
        <v>1075</v>
      </c>
      <c r="F136" s="195" t="s">
        <v>1076</v>
      </c>
      <c r="G136" s="196" t="s">
        <v>345</v>
      </c>
      <c r="H136" s="197">
        <v>6.9829999999999997</v>
      </c>
      <c r="I136" s="198"/>
      <c r="J136" s="199">
        <f>ROUND(I136*H136,2)</f>
        <v>0</v>
      </c>
      <c r="K136" s="195" t="s">
        <v>181</v>
      </c>
      <c r="L136" s="61"/>
      <c r="M136" s="200" t="s">
        <v>21</v>
      </c>
      <c r="N136" s="201" t="s">
        <v>43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171</v>
      </c>
      <c r="AT136" s="24" t="s">
        <v>167</v>
      </c>
      <c r="AU136" s="24" t="s">
        <v>82</v>
      </c>
      <c r="AY136" s="24" t="s">
        <v>164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80</v>
      </c>
      <c r="BK136" s="204">
        <f>ROUND(I136*H136,2)</f>
        <v>0</v>
      </c>
      <c r="BL136" s="24" t="s">
        <v>171</v>
      </c>
      <c r="BM136" s="24" t="s">
        <v>1077</v>
      </c>
    </row>
    <row r="137" spans="2:65" s="10" customFormat="1" ht="37.35" customHeight="1">
      <c r="B137" s="176"/>
      <c r="C137" s="177"/>
      <c r="D137" s="190" t="s">
        <v>71</v>
      </c>
      <c r="E137" s="278" t="s">
        <v>1078</v>
      </c>
      <c r="F137" s="278" t="s">
        <v>1079</v>
      </c>
      <c r="G137" s="177"/>
      <c r="H137" s="177"/>
      <c r="I137" s="180"/>
      <c r="J137" s="279">
        <f>BK137</f>
        <v>0</v>
      </c>
      <c r="K137" s="177"/>
      <c r="L137" s="182"/>
      <c r="M137" s="183"/>
      <c r="N137" s="184"/>
      <c r="O137" s="184"/>
      <c r="P137" s="185">
        <f>SUM(P138:P139)</f>
        <v>0</v>
      </c>
      <c r="Q137" s="184"/>
      <c r="R137" s="185">
        <f>SUM(R138:R139)</f>
        <v>0</v>
      </c>
      <c r="S137" s="184"/>
      <c r="T137" s="186">
        <f>SUM(T138:T139)</f>
        <v>0</v>
      </c>
      <c r="AR137" s="187" t="s">
        <v>82</v>
      </c>
      <c r="AT137" s="188" t="s">
        <v>71</v>
      </c>
      <c r="AU137" s="188" t="s">
        <v>72</v>
      </c>
      <c r="AY137" s="187" t="s">
        <v>164</v>
      </c>
      <c r="BK137" s="189">
        <f>SUM(BK138:BK139)</f>
        <v>0</v>
      </c>
    </row>
    <row r="138" spans="2:65" s="1" customFormat="1" ht="22.5" customHeight="1">
      <c r="B138" s="41"/>
      <c r="C138" s="193" t="s">
        <v>445</v>
      </c>
      <c r="D138" s="193" t="s">
        <v>167</v>
      </c>
      <c r="E138" s="194" t="s">
        <v>1080</v>
      </c>
      <c r="F138" s="195" t="s">
        <v>1081</v>
      </c>
      <c r="G138" s="196" t="s">
        <v>486</v>
      </c>
      <c r="H138" s="197">
        <v>55.5</v>
      </c>
      <c r="I138" s="198"/>
      <c r="J138" s="199">
        <f>ROUND(I138*H138,2)</f>
        <v>0</v>
      </c>
      <c r="K138" s="195" t="s">
        <v>181</v>
      </c>
      <c r="L138" s="61"/>
      <c r="M138" s="200" t="s">
        <v>21</v>
      </c>
      <c r="N138" s="201" t="s">
        <v>43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243</v>
      </c>
      <c r="AT138" s="24" t="s">
        <v>167</v>
      </c>
      <c r="AU138" s="24" t="s">
        <v>80</v>
      </c>
      <c r="AY138" s="24" t="s">
        <v>164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80</v>
      </c>
      <c r="BK138" s="204">
        <f>ROUND(I138*H138,2)</f>
        <v>0</v>
      </c>
      <c r="BL138" s="24" t="s">
        <v>243</v>
      </c>
      <c r="BM138" s="24" t="s">
        <v>1082</v>
      </c>
    </row>
    <row r="139" spans="2:65" s="1" customFormat="1" ht="27">
      <c r="B139" s="41"/>
      <c r="C139" s="63"/>
      <c r="D139" s="205" t="s">
        <v>173</v>
      </c>
      <c r="E139" s="63"/>
      <c r="F139" s="206" t="s">
        <v>1083</v>
      </c>
      <c r="G139" s="63"/>
      <c r="H139" s="63"/>
      <c r="I139" s="163"/>
      <c r="J139" s="63"/>
      <c r="K139" s="63"/>
      <c r="L139" s="61"/>
      <c r="M139" s="210"/>
      <c r="N139" s="211"/>
      <c r="O139" s="211"/>
      <c r="P139" s="211"/>
      <c r="Q139" s="211"/>
      <c r="R139" s="211"/>
      <c r="S139" s="211"/>
      <c r="T139" s="212"/>
      <c r="AT139" s="24" t="s">
        <v>173</v>
      </c>
      <c r="AU139" s="24" t="s">
        <v>80</v>
      </c>
    </row>
    <row r="140" spans="2:65" s="1" customFormat="1" ht="6.95" customHeight="1">
      <c r="B140" s="56"/>
      <c r="C140" s="57"/>
      <c r="D140" s="57"/>
      <c r="E140" s="57"/>
      <c r="F140" s="57"/>
      <c r="G140" s="57"/>
      <c r="H140" s="57"/>
      <c r="I140" s="139"/>
      <c r="J140" s="57"/>
      <c r="K140" s="57"/>
      <c r="L140" s="61"/>
    </row>
  </sheetData>
  <sheetProtection password="CC35" sheet="1" objects="1" scenarios="1" formatCells="0" formatColumns="0" formatRows="0" sort="0" autoFilter="0"/>
  <autoFilter ref="C83:K13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115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1084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116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ROUND(SUM(BE85:BE129), 2)</f>
        <v>0</v>
      </c>
      <c r="G30" s="42"/>
      <c r="H30" s="42"/>
      <c r="I30" s="131">
        <v>0.21</v>
      </c>
      <c r="J30" s="130">
        <f>ROUND(ROUND((SUM(BE85:BE129)),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ROUND(SUM(BF85:BF129), 2)</f>
        <v>0</v>
      </c>
      <c r="G31" s="42"/>
      <c r="H31" s="42"/>
      <c r="I31" s="131">
        <v>0.15</v>
      </c>
      <c r="J31" s="130">
        <f>ROUND(ROUND((SUM(BF85:BF129)),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ROUND(SUM(BG85:BG129),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ROUND(SUM(BH85:BH129),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ROUND(SUM(BI85:BI129),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302 - Prodloužení propustku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1085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7" customFormat="1" ht="24.95" customHeight="1">
      <c r="B58" s="149"/>
      <c r="C58" s="150"/>
      <c r="D58" s="151" t="s">
        <v>1086</v>
      </c>
      <c r="E58" s="152"/>
      <c r="F58" s="152"/>
      <c r="G58" s="152"/>
      <c r="H58" s="152"/>
      <c r="I58" s="153"/>
      <c r="J58" s="154">
        <f>J89</f>
        <v>0</v>
      </c>
      <c r="K58" s="155"/>
    </row>
    <row r="59" spans="2:47" s="7" customFormat="1" ht="24.95" customHeight="1">
      <c r="B59" s="149"/>
      <c r="C59" s="150"/>
      <c r="D59" s="151" t="s">
        <v>138</v>
      </c>
      <c r="E59" s="152"/>
      <c r="F59" s="152"/>
      <c r="G59" s="152"/>
      <c r="H59" s="152"/>
      <c r="I59" s="153"/>
      <c r="J59" s="154">
        <f>J95</f>
        <v>0</v>
      </c>
      <c r="K59" s="155"/>
    </row>
    <row r="60" spans="2:47" s="8" customFormat="1" ht="19.899999999999999" customHeight="1">
      <c r="B60" s="156"/>
      <c r="C60" s="157"/>
      <c r="D60" s="158" t="s">
        <v>294</v>
      </c>
      <c r="E60" s="159"/>
      <c r="F60" s="159"/>
      <c r="G60" s="159"/>
      <c r="H60" s="159"/>
      <c r="I60" s="160"/>
      <c r="J60" s="161">
        <f>J96</f>
        <v>0</v>
      </c>
      <c r="K60" s="162"/>
    </row>
    <row r="61" spans="2:47" s="8" customFormat="1" ht="19.899999999999999" customHeight="1">
      <c r="B61" s="156"/>
      <c r="C61" s="157"/>
      <c r="D61" s="158" t="s">
        <v>1087</v>
      </c>
      <c r="E61" s="159"/>
      <c r="F61" s="159"/>
      <c r="G61" s="159"/>
      <c r="H61" s="159"/>
      <c r="I61" s="160"/>
      <c r="J61" s="161">
        <f>J113</f>
        <v>0</v>
      </c>
      <c r="K61" s="162"/>
    </row>
    <row r="62" spans="2:47" s="8" customFormat="1" ht="19.899999999999999" customHeight="1">
      <c r="B62" s="156"/>
      <c r="C62" s="157"/>
      <c r="D62" s="158" t="s">
        <v>297</v>
      </c>
      <c r="E62" s="159"/>
      <c r="F62" s="159"/>
      <c r="G62" s="159"/>
      <c r="H62" s="159"/>
      <c r="I62" s="160"/>
      <c r="J62" s="161">
        <f>J116</f>
        <v>0</v>
      </c>
      <c r="K62" s="162"/>
    </row>
    <row r="63" spans="2:47" s="8" customFormat="1" ht="14.85" customHeight="1">
      <c r="B63" s="156"/>
      <c r="C63" s="157"/>
      <c r="D63" s="158" t="s">
        <v>298</v>
      </c>
      <c r="E63" s="159"/>
      <c r="F63" s="159"/>
      <c r="G63" s="159"/>
      <c r="H63" s="159"/>
      <c r="I63" s="160"/>
      <c r="J63" s="161">
        <f>J119</f>
        <v>0</v>
      </c>
      <c r="K63" s="162"/>
    </row>
    <row r="64" spans="2:47" s="8" customFormat="1" ht="21.75" customHeight="1">
      <c r="B64" s="156"/>
      <c r="C64" s="157"/>
      <c r="D64" s="158" t="s">
        <v>299</v>
      </c>
      <c r="E64" s="159"/>
      <c r="F64" s="159"/>
      <c r="G64" s="159"/>
      <c r="H64" s="159"/>
      <c r="I64" s="160"/>
      <c r="J64" s="161">
        <f>J120</f>
        <v>0</v>
      </c>
      <c r="K64" s="162"/>
    </row>
    <row r="65" spans="2:12" s="8" customFormat="1" ht="19.899999999999999" customHeight="1">
      <c r="B65" s="156"/>
      <c r="C65" s="157"/>
      <c r="D65" s="158" t="s">
        <v>735</v>
      </c>
      <c r="E65" s="159"/>
      <c r="F65" s="159"/>
      <c r="G65" s="159"/>
      <c r="H65" s="159"/>
      <c r="I65" s="160"/>
      <c r="J65" s="161">
        <f>J128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148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402" t="str">
        <f>E7</f>
        <v>Kruhový objezd na silnici II/608 ulice Teplická v Postřižíně</v>
      </c>
      <c r="F75" s="403"/>
      <c r="G75" s="403"/>
      <c r="H75" s="403"/>
      <c r="I75" s="163"/>
      <c r="J75" s="63"/>
      <c r="K75" s="63"/>
      <c r="L75" s="61"/>
    </row>
    <row r="76" spans="2:12" s="1" customFormat="1" ht="14.45" customHeight="1">
      <c r="B76" s="41"/>
      <c r="C76" s="65" t="s">
        <v>131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378" t="str">
        <f>E9</f>
        <v xml:space="preserve">SO 302 - Prodloužení propustku </v>
      </c>
      <c r="F77" s="404"/>
      <c r="G77" s="404"/>
      <c r="H77" s="404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23</v>
      </c>
      <c r="D79" s="63"/>
      <c r="E79" s="63"/>
      <c r="F79" s="164" t="str">
        <f>F12</f>
        <v>Postřižín</v>
      </c>
      <c r="G79" s="63"/>
      <c r="H79" s="63"/>
      <c r="I79" s="165" t="s">
        <v>25</v>
      </c>
      <c r="J79" s="73" t="str">
        <f>IF(J12="","",J12)</f>
        <v>5. 8. 2018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>
      <c r="B81" s="41"/>
      <c r="C81" s="65" t="s">
        <v>27</v>
      </c>
      <c r="D81" s="63"/>
      <c r="E81" s="63"/>
      <c r="F81" s="164" t="str">
        <f>E15</f>
        <v>Středočeský kraj</v>
      </c>
      <c r="G81" s="63"/>
      <c r="H81" s="63"/>
      <c r="I81" s="165" t="s">
        <v>33</v>
      </c>
      <c r="J81" s="164" t="str">
        <f>E21</f>
        <v>Ing. arch. Martin Jirovský, PhD., MBA</v>
      </c>
      <c r="K81" s="63"/>
      <c r="L81" s="61"/>
    </row>
    <row r="82" spans="2:65" s="1" customFormat="1" ht="14.45" customHeight="1">
      <c r="B82" s="41"/>
      <c r="C82" s="65" t="s">
        <v>31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149</v>
      </c>
      <c r="D84" s="168" t="s">
        <v>57</v>
      </c>
      <c r="E84" s="168" t="s">
        <v>53</v>
      </c>
      <c r="F84" s="168" t="s">
        <v>150</v>
      </c>
      <c r="G84" s="168" t="s">
        <v>151</v>
      </c>
      <c r="H84" s="168" t="s">
        <v>152</v>
      </c>
      <c r="I84" s="169" t="s">
        <v>153</v>
      </c>
      <c r="J84" s="168" t="s">
        <v>135</v>
      </c>
      <c r="K84" s="170" t="s">
        <v>154</v>
      </c>
      <c r="L84" s="171"/>
      <c r="M84" s="81" t="s">
        <v>155</v>
      </c>
      <c r="N84" s="82" t="s">
        <v>42</v>
      </c>
      <c r="O84" s="82" t="s">
        <v>156</v>
      </c>
      <c r="P84" s="82" t="s">
        <v>157</v>
      </c>
      <c r="Q84" s="82" t="s">
        <v>158</v>
      </c>
      <c r="R84" s="82" t="s">
        <v>159</v>
      </c>
      <c r="S84" s="82" t="s">
        <v>160</v>
      </c>
      <c r="T84" s="83" t="s">
        <v>161</v>
      </c>
    </row>
    <row r="85" spans="2:65" s="1" customFormat="1" ht="29.25" customHeight="1">
      <c r="B85" s="41"/>
      <c r="C85" s="87" t="s">
        <v>136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P86+P89+P95</f>
        <v>0</v>
      </c>
      <c r="Q85" s="85"/>
      <c r="R85" s="173">
        <f>R86+R89+R95</f>
        <v>28.707538880000001</v>
      </c>
      <c r="S85" s="85"/>
      <c r="T85" s="174">
        <f>T86+T89+T95</f>
        <v>16.75142</v>
      </c>
      <c r="AT85" s="24" t="s">
        <v>71</v>
      </c>
      <c r="AU85" s="24" t="s">
        <v>137</v>
      </c>
      <c r="BK85" s="175">
        <f>BK86+BK89+BK95</f>
        <v>0</v>
      </c>
    </row>
    <row r="86" spans="2:65" s="10" customFormat="1" ht="37.35" customHeight="1">
      <c r="B86" s="176"/>
      <c r="C86" s="177"/>
      <c r="D86" s="190" t="s">
        <v>71</v>
      </c>
      <c r="E86" s="278" t="s">
        <v>82</v>
      </c>
      <c r="F86" s="278" t="s">
        <v>1088</v>
      </c>
      <c r="G86" s="177"/>
      <c r="H86" s="177"/>
      <c r="I86" s="180"/>
      <c r="J86" s="279">
        <f>BK86</f>
        <v>0</v>
      </c>
      <c r="K86" s="177"/>
      <c r="L86" s="182"/>
      <c r="M86" s="183"/>
      <c r="N86" s="184"/>
      <c r="O86" s="184"/>
      <c r="P86" s="185">
        <f>SUM(P87:P88)</f>
        <v>0</v>
      </c>
      <c r="Q86" s="184"/>
      <c r="R86" s="185">
        <f>SUM(R87:R88)</f>
        <v>0.55118447999999998</v>
      </c>
      <c r="S86" s="184"/>
      <c r="T86" s="186">
        <f>SUM(T87:T88)</f>
        <v>0</v>
      </c>
      <c r="AR86" s="187" t="s">
        <v>80</v>
      </c>
      <c r="AT86" s="188" t="s">
        <v>71</v>
      </c>
      <c r="AU86" s="188" t="s">
        <v>72</v>
      </c>
      <c r="AY86" s="187" t="s">
        <v>164</v>
      </c>
      <c r="BK86" s="189">
        <f>SUM(BK87:BK88)</f>
        <v>0</v>
      </c>
    </row>
    <row r="87" spans="2:65" s="1" customFormat="1" ht="22.5" customHeight="1">
      <c r="B87" s="41"/>
      <c r="C87" s="193" t="s">
        <v>80</v>
      </c>
      <c r="D87" s="193" t="s">
        <v>167</v>
      </c>
      <c r="E87" s="194" t="s">
        <v>1089</v>
      </c>
      <c r="F87" s="195" t="s">
        <v>1090</v>
      </c>
      <c r="G87" s="196" t="s">
        <v>314</v>
      </c>
      <c r="H87" s="197">
        <v>0.216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2.5517799999999999</v>
      </c>
      <c r="R87" s="202">
        <f>Q87*H87</f>
        <v>0.55118447999999998</v>
      </c>
      <c r="S87" s="202">
        <v>0</v>
      </c>
      <c r="T87" s="203">
        <f>S87*H87</f>
        <v>0</v>
      </c>
      <c r="AR87" s="24" t="s">
        <v>171</v>
      </c>
      <c r="AT87" s="24" t="s">
        <v>167</v>
      </c>
      <c r="AU87" s="24" t="s">
        <v>80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1091</v>
      </c>
    </row>
    <row r="88" spans="2:65" s="11" customFormat="1" ht="13.5">
      <c r="B88" s="213"/>
      <c r="C88" s="214"/>
      <c r="D88" s="205" t="s">
        <v>326</v>
      </c>
      <c r="E88" s="224" t="s">
        <v>21</v>
      </c>
      <c r="F88" s="225" t="s">
        <v>1092</v>
      </c>
      <c r="G88" s="214"/>
      <c r="H88" s="226">
        <v>0.216</v>
      </c>
      <c r="I88" s="218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AT88" s="223" t="s">
        <v>326</v>
      </c>
      <c r="AU88" s="223" t="s">
        <v>80</v>
      </c>
      <c r="AV88" s="11" t="s">
        <v>82</v>
      </c>
      <c r="AW88" s="11" t="s">
        <v>35</v>
      </c>
      <c r="AX88" s="11" t="s">
        <v>80</v>
      </c>
      <c r="AY88" s="223" t="s">
        <v>164</v>
      </c>
    </row>
    <row r="89" spans="2:65" s="10" customFormat="1" ht="37.35" customHeight="1">
      <c r="B89" s="176"/>
      <c r="C89" s="177"/>
      <c r="D89" s="190" t="s">
        <v>71</v>
      </c>
      <c r="E89" s="278" t="s">
        <v>208</v>
      </c>
      <c r="F89" s="278" t="s">
        <v>490</v>
      </c>
      <c r="G89" s="177"/>
      <c r="H89" s="177"/>
      <c r="I89" s="180"/>
      <c r="J89" s="279">
        <f>BK89</f>
        <v>0</v>
      </c>
      <c r="K89" s="177"/>
      <c r="L89" s="182"/>
      <c r="M89" s="183"/>
      <c r="N89" s="184"/>
      <c r="O89" s="184"/>
      <c r="P89" s="185">
        <f>SUM(P90:P94)</f>
        <v>0</v>
      </c>
      <c r="Q89" s="184"/>
      <c r="R89" s="185">
        <f>SUM(R90:R94)</f>
        <v>16.75142</v>
      </c>
      <c r="S89" s="184"/>
      <c r="T89" s="186">
        <f>SUM(T90:T94)</f>
        <v>16.75142</v>
      </c>
      <c r="AR89" s="187" t="s">
        <v>80</v>
      </c>
      <c r="AT89" s="188" t="s">
        <v>71</v>
      </c>
      <c r="AU89" s="188" t="s">
        <v>72</v>
      </c>
      <c r="AY89" s="187" t="s">
        <v>164</v>
      </c>
      <c r="BK89" s="189">
        <f>SUM(BK90:BK94)</f>
        <v>0</v>
      </c>
    </row>
    <row r="90" spans="2:65" s="1" customFormat="1" ht="31.5" customHeight="1">
      <c r="B90" s="41"/>
      <c r="C90" s="193" t="s">
        <v>82</v>
      </c>
      <c r="D90" s="193" t="s">
        <v>167</v>
      </c>
      <c r="E90" s="194" t="s">
        <v>1093</v>
      </c>
      <c r="F90" s="195" t="s">
        <v>1094</v>
      </c>
      <c r="G90" s="196" t="s">
        <v>377</v>
      </c>
      <c r="H90" s="197">
        <v>1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80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1095</v>
      </c>
    </row>
    <row r="91" spans="2:65" s="1" customFormat="1" ht="22.5" customHeight="1">
      <c r="B91" s="41"/>
      <c r="C91" s="193" t="s">
        <v>185</v>
      </c>
      <c r="D91" s="193" t="s">
        <v>167</v>
      </c>
      <c r="E91" s="194" t="s">
        <v>1096</v>
      </c>
      <c r="F91" s="195" t="s">
        <v>1097</v>
      </c>
      <c r="G91" s="196" t="s">
        <v>377</v>
      </c>
      <c r="H91" s="197">
        <v>1</v>
      </c>
      <c r="I91" s="198"/>
      <c r="J91" s="199">
        <f>ROUND(I91*H91,2)</f>
        <v>0</v>
      </c>
      <c r="K91" s="195" t="s">
        <v>188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16.75142</v>
      </c>
      <c r="R91" s="202">
        <f>Q91*H91</f>
        <v>16.75142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80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1098</v>
      </c>
    </row>
    <row r="92" spans="2:65" s="1" customFormat="1" ht="27">
      <c r="B92" s="41"/>
      <c r="C92" s="63"/>
      <c r="D92" s="208" t="s">
        <v>173</v>
      </c>
      <c r="E92" s="63"/>
      <c r="F92" s="209" t="s">
        <v>1099</v>
      </c>
      <c r="G92" s="63"/>
      <c r="H92" s="63"/>
      <c r="I92" s="163"/>
      <c r="J92" s="63"/>
      <c r="K92" s="63"/>
      <c r="L92" s="61"/>
      <c r="M92" s="207"/>
      <c r="N92" s="42"/>
      <c r="O92" s="42"/>
      <c r="P92" s="42"/>
      <c r="Q92" s="42"/>
      <c r="R92" s="42"/>
      <c r="S92" s="42"/>
      <c r="T92" s="78"/>
      <c r="AT92" s="24" t="s">
        <v>173</v>
      </c>
      <c r="AU92" s="24" t="s">
        <v>80</v>
      </c>
    </row>
    <row r="93" spans="2:65" s="1" customFormat="1" ht="22.5" customHeight="1">
      <c r="B93" s="41"/>
      <c r="C93" s="193" t="s">
        <v>171</v>
      </c>
      <c r="D93" s="193" t="s">
        <v>167</v>
      </c>
      <c r="E93" s="194" t="s">
        <v>1100</v>
      </c>
      <c r="F93" s="195" t="s">
        <v>1101</v>
      </c>
      <c r="G93" s="196" t="s">
        <v>180</v>
      </c>
      <c r="H93" s="197">
        <v>1</v>
      </c>
      <c r="I93" s="198"/>
      <c r="J93" s="199">
        <f>ROUND(I93*H93,2)</f>
        <v>0</v>
      </c>
      <c r="K93" s="195" t="s">
        <v>21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16.75142</v>
      </c>
      <c r="T93" s="203">
        <f>S93*H93</f>
        <v>16.75142</v>
      </c>
      <c r="AR93" s="24" t="s">
        <v>171</v>
      </c>
      <c r="AT93" s="24" t="s">
        <v>167</v>
      </c>
      <c r="AU93" s="24" t="s">
        <v>80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171</v>
      </c>
      <c r="BM93" s="24" t="s">
        <v>1102</v>
      </c>
    </row>
    <row r="94" spans="2:65" s="1" customFormat="1" ht="27">
      <c r="B94" s="41"/>
      <c r="C94" s="63"/>
      <c r="D94" s="205" t="s">
        <v>173</v>
      </c>
      <c r="E94" s="63"/>
      <c r="F94" s="206" t="s">
        <v>1103</v>
      </c>
      <c r="G94" s="63"/>
      <c r="H94" s="63"/>
      <c r="I94" s="163"/>
      <c r="J94" s="63"/>
      <c r="K94" s="63"/>
      <c r="L94" s="61"/>
      <c r="M94" s="207"/>
      <c r="N94" s="42"/>
      <c r="O94" s="42"/>
      <c r="P94" s="42"/>
      <c r="Q94" s="42"/>
      <c r="R94" s="42"/>
      <c r="S94" s="42"/>
      <c r="T94" s="78"/>
      <c r="AT94" s="24" t="s">
        <v>173</v>
      </c>
      <c r="AU94" s="24" t="s">
        <v>80</v>
      </c>
    </row>
    <row r="95" spans="2:65" s="10" customFormat="1" ht="37.35" customHeight="1">
      <c r="B95" s="176"/>
      <c r="C95" s="177"/>
      <c r="D95" s="178" t="s">
        <v>71</v>
      </c>
      <c r="E95" s="179" t="s">
        <v>162</v>
      </c>
      <c r="F95" s="179" t="s">
        <v>163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P96+P113+P116+P128</f>
        <v>0</v>
      </c>
      <c r="Q95" s="184"/>
      <c r="R95" s="185">
        <f>R96+R113+R116+R128</f>
        <v>11.4049344</v>
      </c>
      <c r="S95" s="184"/>
      <c r="T95" s="186">
        <f>T96+T113+T116+T128</f>
        <v>0</v>
      </c>
      <c r="AR95" s="187" t="s">
        <v>80</v>
      </c>
      <c r="AT95" s="188" t="s">
        <v>71</v>
      </c>
      <c r="AU95" s="188" t="s">
        <v>72</v>
      </c>
      <c r="AY95" s="187" t="s">
        <v>164</v>
      </c>
      <c r="BK95" s="189">
        <f>BK96+BK113+BK116+BK128</f>
        <v>0</v>
      </c>
    </row>
    <row r="96" spans="2:65" s="10" customFormat="1" ht="19.899999999999999" customHeight="1">
      <c r="B96" s="176"/>
      <c r="C96" s="177"/>
      <c r="D96" s="190" t="s">
        <v>71</v>
      </c>
      <c r="E96" s="191" t="s">
        <v>80</v>
      </c>
      <c r="F96" s="191" t="s">
        <v>300</v>
      </c>
      <c r="G96" s="177"/>
      <c r="H96" s="177"/>
      <c r="I96" s="180"/>
      <c r="J96" s="192">
        <f>BK96</f>
        <v>0</v>
      </c>
      <c r="K96" s="177"/>
      <c r="L96" s="182"/>
      <c r="M96" s="183"/>
      <c r="N96" s="184"/>
      <c r="O96" s="184"/>
      <c r="P96" s="185">
        <f>SUM(P97:P112)</f>
        <v>0</v>
      </c>
      <c r="Q96" s="184"/>
      <c r="R96" s="185">
        <f>SUM(R97:R112)</f>
        <v>0</v>
      </c>
      <c r="S96" s="184"/>
      <c r="T96" s="186">
        <f>SUM(T97:T112)</f>
        <v>0</v>
      </c>
      <c r="AR96" s="187" t="s">
        <v>80</v>
      </c>
      <c r="AT96" s="188" t="s">
        <v>71</v>
      </c>
      <c r="AU96" s="188" t="s">
        <v>80</v>
      </c>
      <c r="AY96" s="187" t="s">
        <v>164</v>
      </c>
      <c r="BK96" s="189">
        <f>SUM(BK97:BK112)</f>
        <v>0</v>
      </c>
    </row>
    <row r="97" spans="2:65" s="1" customFormat="1" ht="44.25" customHeight="1">
      <c r="B97" s="41"/>
      <c r="C97" s="193" t="s">
        <v>177</v>
      </c>
      <c r="D97" s="193" t="s">
        <v>167</v>
      </c>
      <c r="E97" s="194" t="s">
        <v>312</v>
      </c>
      <c r="F97" s="195" t="s">
        <v>313</v>
      </c>
      <c r="G97" s="196" t="s">
        <v>314</v>
      </c>
      <c r="H97" s="197">
        <v>2.4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1104</v>
      </c>
    </row>
    <row r="98" spans="2:65" s="1" customFormat="1" ht="27">
      <c r="B98" s="41"/>
      <c r="C98" s="63"/>
      <c r="D98" s="208" t="s">
        <v>173</v>
      </c>
      <c r="E98" s="63"/>
      <c r="F98" s="209" t="s">
        <v>1105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" customFormat="1" ht="22.5" customHeight="1">
      <c r="B99" s="41"/>
      <c r="C99" s="193" t="s">
        <v>199</v>
      </c>
      <c r="D99" s="193" t="s">
        <v>167</v>
      </c>
      <c r="E99" s="194" t="s">
        <v>926</v>
      </c>
      <c r="F99" s="195" t="s">
        <v>927</v>
      </c>
      <c r="G99" s="196" t="s">
        <v>314</v>
      </c>
      <c r="H99" s="197">
        <v>4.8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171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171</v>
      </c>
      <c r="BM99" s="24" t="s">
        <v>1106</v>
      </c>
    </row>
    <row r="100" spans="2:65" s="1" customFormat="1" ht="27">
      <c r="B100" s="41"/>
      <c r="C100" s="63"/>
      <c r="D100" s="208" t="s">
        <v>173</v>
      </c>
      <c r="E100" s="63"/>
      <c r="F100" s="209" t="s">
        <v>1105</v>
      </c>
      <c r="G100" s="63"/>
      <c r="H100" s="63"/>
      <c r="I100" s="163"/>
      <c r="J100" s="63"/>
      <c r="K100" s="63"/>
      <c r="L100" s="61"/>
      <c r="M100" s="207"/>
      <c r="N100" s="42"/>
      <c r="O100" s="42"/>
      <c r="P100" s="42"/>
      <c r="Q100" s="42"/>
      <c r="R100" s="42"/>
      <c r="S100" s="42"/>
      <c r="T100" s="78"/>
      <c r="AT100" s="24" t="s">
        <v>173</v>
      </c>
      <c r="AU100" s="24" t="s">
        <v>82</v>
      </c>
    </row>
    <row r="101" spans="2:65" s="1" customFormat="1" ht="31.5" customHeight="1">
      <c r="B101" s="41"/>
      <c r="C101" s="193" t="s">
        <v>203</v>
      </c>
      <c r="D101" s="193" t="s">
        <v>167</v>
      </c>
      <c r="E101" s="194" t="s">
        <v>930</v>
      </c>
      <c r="F101" s="195" t="s">
        <v>931</v>
      </c>
      <c r="G101" s="196" t="s">
        <v>314</v>
      </c>
      <c r="H101" s="197">
        <v>4.8</v>
      </c>
      <c r="I101" s="198"/>
      <c r="J101" s="199">
        <f>ROUND(I101*H101,2)</f>
        <v>0</v>
      </c>
      <c r="K101" s="195" t="s">
        <v>181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171</v>
      </c>
      <c r="AT101" s="24" t="s">
        <v>167</v>
      </c>
      <c r="AU101" s="24" t="s">
        <v>82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171</v>
      </c>
      <c r="BM101" s="24" t="s">
        <v>1107</v>
      </c>
    </row>
    <row r="102" spans="2:65" s="1" customFormat="1" ht="22.5" customHeight="1">
      <c r="B102" s="41"/>
      <c r="C102" s="193" t="s">
        <v>208</v>
      </c>
      <c r="D102" s="193" t="s">
        <v>167</v>
      </c>
      <c r="E102" s="194" t="s">
        <v>323</v>
      </c>
      <c r="F102" s="195" t="s">
        <v>324</v>
      </c>
      <c r="G102" s="196" t="s">
        <v>314</v>
      </c>
      <c r="H102" s="197">
        <v>4.72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1108</v>
      </c>
    </row>
    <row r="103" spans="2:65" s="11" customFormat="1" ht="13.5">
      <c r="B103" s="213"/>
      <c r="C103" s="214"/>
      <c r="D103" s="208" t="s">
        <v>326</v>
      </c>
      <c r="E103" s="215" t="s">
        <v>21</v>
      </c>
      <c r="F103" s="216" t="s">
        <v>1109</v>
      </c>
      <c r="G103" s="214"/>
      <c r="H103" s="217">
        <v>4.72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326</v>
      </c>
      <c r="AU103" s="223" t="s">
        <v>82</v>
      </c>
      <c r="AV103" s="11" t="s">
        <v>82</v>
      </c>
      <c r="AW103" s="11" t="s">
        <v>35</v>
      </c>
      <c r="AX103" s="11" t="s">
        <v>80</v>
      </c>
      <c r="AY103" s="223" t="s">
        <v>164</v>
      </c>
    </row>
    <row r="104" spans="2:65" s="1" customFormat="1" ht="31.5" customHeight="1">
      <c r="B104" s="41"/>
      <c r="C104" s="193" t="s">
        <v>165</v>
      </c>
      <c r="D104" s="193" t="s">
        <v>167</v>
      </c>
      <c r="E104" s="194" t="s">
        <v>328</v>
      </c>
      <c r="F104" s="195" t="s">
        <v>329</v>
      </c>
      <c r="G104" s="196" t="s">
        <v>314</v>
      </c>
      <c r="H104" s="197">
        <v>61.36</v>
      </c>
      <c r="I104" s="198"/>
      <c r="J104" s="199">
        <f>ROUND(I104*H104,2)</f>
        <v>0</v>
      </c>
      <c r="K104" s="195" t="s">
        <v>181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171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171</v>
      </c>
      <c r="BM104" s="24" t="s">
        <v>1110</v>
      </c>
    </row>
    <row r="105" spans="2:65" s="1" customFormat="1" ht="27">
      <c r="B105" s="41"/>
      <c r="C105" s="63"/>
      <c r="D105" s="205" t="s">
        <v>173</v>
      </c>
      <c r="E105" s="63"/>
      <c r="F105" s="206" t="s">
        <v>331</v>
      </c>
      <c r="G105" s="63"/>
      <c r="H105" s="63"/>
      <c r="I105" s="163"/>
      <c r="J105" s="63"/>
      <c r="K105" s="63"/>
      <c r="L105" s="61"/>
      <c r="M105" s="207"/>
      <c r="N105" s="42"/>
      <c r="O105" s="42"/>
      <c r="P105" s="42"/>
      <c r="Q105" s="42"/>
      <c r="R105" s="42"/>
      <c r="S105" s="42"/>
      <c r="T105" s="78"/>
      <c r="AT105" s="24" t="s">
        <v>173</v>
      </c>
      <c r="AU105" s="24" t="s">
        <v>82</v>
      </c>
    </row>
    <row r="106" spans="2:65" s="11" customFormat="1" ht="13.5">
      <c r="B106" s="213"/>
      <c r="C106" s="214"/>
      <c r="D106" s="208" t="s">
        <v>326</v>
      </c>
      <c r="E106" s="214"/>
      <c r="F106" s="216" t="s">
        <v>1111</v>
      </c>
      <c r="G106" s="214"/>
      <c r="H106" s="217">
        <v>61.36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326</v>
      </c>
      <c r="AU106" s="223" t="s">
        <v>82</v>
      </c>
      <c r="AV106" s="11" t="s">
        <v>82</v>
      </c>
      <c r="AW106" s="11" t="s">
        <v>6</v>
      </c>
      <c r="AX106" s="11" t="s">
        <v>80</v>
      </c>
      <c r="AY106" s="223" t="s">
        <v>164</v>
      </c>
    </row>
    <row r="107" spans="2:65" s="1" customFormat="1" ht="22.5" customHeight="1">
      <c r="B107" s="41"/>
      <c r="C107" s="193" t="s">
        <v>215</v>
      </c>
      <c r="D107" s="193" t="s">
        <v>167</v>
      </c>
      <c r="E107" s="194" t="s">
        <v>333</v>
      </c>
      <c r="F107" s="195" t="s">
        <v>1112</v>
      </c>
      <c r="G107" s="196" t="s">
        <v>314</v>
      </c>
      <c r="H107" s="197">
        <v>4.72</v>
      </c>
      <c r="I107" s="198"/>
      <c r="J107" s="199">
        <f>ROUND(I107*H107,2)</f>
        <v>0</v>
      </c>
      <c r="K107" s="195" t="s">
        <v>181</v>
      </c>
      <c r="L107" s="61"/>
      <c r="M107" s="200" t="s">
        <v>21</v>
      </c>
      <c r="N107" s="201" t="s">
        <v>43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171</v>
      </c>
      <c r="AT107" s="24" t="s">
        <v>167</v>
      </c>
      <c r="AU107" s="24" t="s">
        <v>82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1113</v>
      </c>
    </row>
    <row r="108" spans="2:65" s="1" customFormat="1" ht="22.5" customHeight="1">
      <c r="B108" s="41"/>
      <c r="C108" s="193" t="s">
        <v>219</v>
      </c>
      <c r="D108" s="193" t="s">
        <v>167</v>
      </c>
      <c r="E108" s="194" t="s">
        <v>340</v>
      </c>
      <c r="F108" s="195" t="s">
        <v>341</v>
      </c>
      <c r="G108" s="196" t="s">
        <v>314</v>
      </c>
      <c r="H108" s="197">
        <v>4.72</v>
      </c>
      <c r="I108" s="198"/>
      <c r="J108" s="199">
        <f>ROUND(I108*H108,2)</f>
        <v>0</v>
      </c>
      <c r="K108" s="195" t="s">
        <v>181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171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171</v>
      </c>
      <c r="BM108" s="24" t="s">
        <v>1114</v>
      </c>
    </row>
    <row r="109" spans="2:65" s="1" customFormat="1" ht="22.5" customHeight="1">
      <c r="B109" s="41"/>
      <c r="C109" s="193" t="s">
        <v>225</v>
      </c>
      <c r="D109" s="193" t="s">
        <v>167</v>
      </c>
      <c r="E109" s="194" t="s">
        <v>343</v>
      </c>
      <c r="F109" s="195" t="s">
        <v>344</v>
      </c>
      <c r="G109" s="196" t="s">
        <v>345</v>
      </c>
      <c r="H109" s="197">
        <v>8.26</v>
      </c>
      <c r="I109" s="198"/>
      <c r="J109" s="199">
        <f>ROUND(I109*H109,2)</f>
        <v>0</v>
      </c>
      <c r="K109" s="195" t="s">
        <v>181</v>
      </c>
      <c r="L109" s="61"/>
      <c r="M109" s="200" t="s">
        <v>21</v>
      </c>
      <c r="N109" s="201" t="s">
        <v>43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171</v>
      </c>
      <c r="AT109" s="24" t="s">
        <v>167</v>
      </c>
      <c r="AU109" s="24" t="s">
        <v>82</v>
      </c>
      <c r="AY109" s="24" t="s">
        <v>164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80</v>
      </c>
      <c r="BK109" s="204">
        <f>ROUND(I109*H109,2)</f>
        <v>0</v>
      </c>
      <c r="BL109" s="24" t="s">
        <v>171</v>
      </c>
      <c r="BM109" s="24" t="s">
        <v>1115</v>
      </c>
    </row>
    <row r="110" spans="2:65" s="11" customFormat="1" ht="13.5">
      <c r="B110" s="213"/>
      <c r="C110" s="214"/>
      <c r="D110" s="208" t="s">
        <v>326</v>
      </c>
      <c r="E110" s="214"/>
      <c r="F110" s="216" t="s">
        <v>1116</v>
      </c>
      <c r="G110" s="214"/>
      <c r="H110" s="217">
        <v>8.26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326</v>
      </c>
      <c r="AU110" s="223" t="s">
        <v>82</v>
      </c>
      <c r="AV110" s="11" t="s">
        <v>82</v>
      </c>
      <c r="AW110" s="11" t="s">
        <v>6</v>
      </c>
      <c r="AX110" s="11" t="s">
        <v>80</v>
      </c>
      <c r="AY110" s="223" t="s">
        <v>164</v>
      </c>
    </row>
    <row r="111" spans="2:65" s="1" customFormat="1" ht="22.5" customHeight="1">
      <c r="B111" s="41"/>
      <c r="C111" s="193" t="s">
        <v>229</v>
      </c>
      <c r="D111" s="193" t="s">
        <v>167</v>
      </c>
      <c r="E111" s="194" t="s">
        <v>1004</v>
      </c>
      <c r="F111" s="195" t="s">
        <v>1117</v>
      </c>
      <c r="G111" s="196" t="s">
        <v>314</v>
      </c>
      <c r="H111" s="197">
        <v>2.48</v>
      </c>
      <c r="I111" s="198"/>
      <c r="J111" s="199">
        <f>ROUND(I111*H111,2)</f>
        <v>0</v>
      </c>
      <c r="K111" s="195" t="s">
        <v>181</v>
      </c>
      <c r="L111" s="61"/>
      <c r="M111" s="200" t="s">
        <v>21</v>
      </c>
      <c r="N111" s="201" t="s">
        <v>43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4" t="s">
        <v>171</v>
      </c>
      <c r="AT111" s="24" t="s">
        <v>167</v>
      </c>
      <c r="AU111" s="24" t="s">
        <v>82</v>
      </c>
      <c r="AY111" s="24" t="s">
        <v>164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80</v>
      </c>
      <c r="BK111" s="204">
        <f>ROUND(I111*H111,2)</f>
        <v>0</v>
      </c>
      <c r="BL111" s="24" t="s">
        <v>171</v>
      </c>
      <c r="BM111" s="24" t="s">
        <v>1118</v>
      </c>
    </row>
    <row r="112" spans="2:65" s="1" customFormat="1" ht="40.5">
      <c r="B112" s="41"/>
      <c r="C112" s="63"/>
      <c r="D112" s="205" t="s">
        <v>173</v>
      </c>
      <c r="E112" s="63"/>
      <c r="F112" s="206" t="s">
        <v>1119</v>
      </c>
      <c r="G112" s="63"/>
      <c r="H112" s="63"/>
      <c r="I112" s="163"/>
      <c r="J112" s="63"/>
      <c r="K112" s="63"/>
      <c r="L112" s="61"/>
      <c r="M112" s="207"/>
      <c r="N112" s="42"/>
      <c r="O112" s="42"/>
      <c r="P112" s="42"/>
      <c r="Q112" s="42"/>
      <c r="R112" s="42"/>
      <c r="S112" s="42"/>
      <c r="T112" s="78"/>
      <c r="AT112" s="24" t="s">
        <v>173</v>
      </c>
      <c r="AU112" s="24" t="s">
        <v>82</v>
      </c>
    </row>
    <row r="113" spans="2:65" s="10" customFormat="1" ht="29.85" customHeight="1">
      <c r="B113" s="176"/>
      <c r="C113" s="177"/>
      <c r="D113" s="190" t="s">
        <v>71</v>
      </c>
      <c r="E113" s="191" t="s">
        <v>177</v>
      </c>
      <c r="F113" s="191" t="s">
        <v>1120</v>
      </c>
      <c r="G113" s="177"/>
      <c r="H113" s="177"/>
      <c r="I113" s="180"/>
      <c r="J113" s="192">
        <f>BK113</f>
        <v>0</v>
      </c>
      <c r="K113" s="177"/>
      <c r="L113" s="182"/>
      <c r="M113" s="183"/>
      <c r="N113" s="184"/>
      <c r="O113" s="184"/>
      <c r="P113" s="185">
        <f>SUM(P114:P115)</f>
        <v>0</v>
      </c>
      <c r="Q113" s="184"/>
      <c r="R113" s="185">
        <f>SUM(R114:R115)</f>
        <v>1.4736960000000001</v>
      </c>
      <c r="S113" s="184"/>
      <c r="T113" s="186">
        <f>SUM(T114:T115)</f>
        <v>0</v>
      </c>
      <c r="AR113" s="187" t="s">
        <v>80</v>
      </c>
      <c r="AT113" s="188" t="s">
        <v>71</v>
      </c>
      <c r="AU113" s="188" t="s">
        <v>80</v>
      </c>
      <c r="AY113" s="187" t="s">
        <v>164</v>
      </c>
      <c r="BK113" s="189">
        <f>SUM(BK114:BK115)</f>
        <v>0</v>
      </c>
    </row>
    <row r="114" spans="2:65" s="1" customFormat="1" ht="44.25" customHeight="1">
      <c r="B114" s="41"/>
      <c r="C114" s="193" t="s">
        <v>235</v>
      </c>
      <c r="D114" s="193" t="s">
        <v>167</v>
      </c>
      <c r="E114" s="194" t="s">
        <v>1121</v>
      </c>
      <c r="F114" s="195" t="s">
        <v>1122</v>
      </c>
      <c r="G114" s="196" t="s">
        <v>303</v>
      </c>
      <c r="H114" s="197">
        <v>2.4</v>
      </c>
      <c r="I114" s="198"/>
      <c r="J114" s="199">
        <f>ROUND(I114*H114,2)</f>
        <v>0</v>
      </c>
      <c r="K114" s="195" t="s">
        <v>181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0.61404000000000003</v>
      </c>
      <c r="R114" s="202">
        <f>Q114*H114</f>
        <v>1.4736960000000001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1123</v>
      </c>
    </row>
    <row r="115" spans="2:65" s="11" customFormat="1" ht="13.5">
      <c r="B115" s="213"/>
      <c r="C115" s="214"/>
      <c r="D115" s="205" t="s">
        <v>326</v>
      </c>
      <c r="E115" s="224" t="s">
        <v>21</v>
      </c>
      <c r="F115" s="225" t="s">
        <v>1124</v>
      </c>
      <c r="G115" s="214"/>
      <c r="H115" s="226">
        <v>2.4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326</v>
      </c>
      <c r="AU115" s="223" t="s">
        <v>82</v>
      </c>
      <c r="AV115" s="11" t="s">
        <v>82</v>
      </c>
      <c r="AW115" s="11" t="s">
        <v>35</v>
      </c>
      <c r="AX115" s="11" t="s">
        <v>80</v>
      </c>
      <c r="AY115" s="223" t="s">
        <v>164</v>
      </c>
    </row>
    <row r="116" spans="2:65" s="10" customFormat="1" ht="29.85" customHeight="1">
      <c r="B116" s="176"/>
      <c r="C116" s="177"/>
      <c r="D116" s="190" t="s">
        <v>71</v>
      </c>
      <c r="E116" s="191" t="s">
        <v>165</v>
      </c>
      <c r="F116" s="191" t="s">
        <v>495</v>
      </c>
      <c r="G116" s="177"/>
      <c r="H116" s="177"/>
      <c r="I116" s="180"/>
      <c r="J116" s="192">
        <f>BK116</f>
        <v>0</v>
      </c>
      <c r="K116" s="177"/>
      <c r="L116" s="182"/>
      <c r="M116" s="183"/>
      <c r="N116" s="184"/>
      <c r="O116" s="184"/>
      <c r="P116" s="185">
        <f>P117+P118+P119</f>
        <v>0</v>
      </c>
      <c r="Q116" s="184"/>
      <c r="R116" s="185">
        <f>R117+R118+R119</f>
        <v>9.9312383999999998</v>
      </c>
      <c r="S116" s="184"/>
      <c r="T116" s="186">
        <f>T117+T118+T119</f>
        <v>0</v>
      </c>
      <c r="AR116" s="187" t="s">
        <v>80</v>
      </c>
      <c r="AT116" s="188" t="s">
        <v>71</v>
      </c>
      <c r="AU116" s="188" t="s">
        <v>80</v>
      </c>
      <c r="AY116" s="187" t="s">
        <v>164</v>
      </c>
      <c r="BK116" s="189">
        <f>BK117+BK118+BK119</f>
        <v>0</v>
      </c>
    </row>
    <row r="117" spans="2:65" s="1" customFormat="1" ht="22.5" customHeight="1">
      <c r="B117" s="41"/>
      <c r="C117" s="193" t="s">
        <v>10</v>
      </c>
      <c r="D117" s="193" t="s">
        <v>167</v>
      </c>
      <c r="E117" s="194" t="s">
        <v>1125</v>
      </c>
      <c r="F117" s="195" t="s">
        <v>1126</v>
      </c>
      <c r="G117" s="196" t="s">
        <v>486</v>
      </c>
      <c r="H117" s="197">
        <v>4.28</v>
      </c>
      <c r="I117" s="198"/>
      <c r="J117" s="199">
        <f>ROUND(I117*H117,2)</f>
        <v>0</v>
      </c>
      <c r="K117" s="195" t="s">
        <v>181</v>
      </c>
      <c r="L117" s="61"/>
      <c r="M117" s="200" t="s">
        <v>21</v>
      </c>
      <c r="N117" s="201" t="s">
        <v>43</v>
      </c>
      <c r="O117" s="42"/>
      <c r="P117" s="202">
        <f>O117*H117</f>
        <v>0</v>
      </c>
      <c r="Q117" s="202">
        <v>1.3682799999999999</v>
      </c>
      <c r="R117" s="202">
        <f>Q117*H117</f>
        <v>5.8562384000000005</v>
      </c>
      <c r="S117" s="202">
        <v>0</v>
      </c>
      <c r="T117" s="203">
        <f>S117*H117</f>
        <v>0</v>
      </c>
      <c r="AR117" s="24" t="s">
        <v>171</v>
      </c>
      <c r="AT117" s="24" t="s">
        <v>167</v>
      </c>
      <c r="AU117" s="24" t="s">
        <v>82</v>
      </c>
      <c r="AY117" s="24" t="s">
        <v>164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80</v>
      </c>
      <c r="BK117" s="204">
        <f>ROUND(I117*H117,2)</f>
        <v>0</v>
      </c>
      <c r="BL117" s="24" t="s">
        <v>171</v>
      </c>
      <c r="BM117" s="24" t="s">
        <v>1127</v>
      </c>
    </row>
    <row r="118" spans="2:65" s="1" customFormat="1" ht="22.5" customHeight="1">
      <c r="B118" s="41"/>
      <c r="C118" s="238" t="s">
        <v>243</v>
      </c>
      <c r="D118" s="238" t="s">
        <v>369</v>
      </c>
      <c r="E118" s="239" t="s">
        <v>1128</v>
      </c>
      <c r="F118" s="240" t="s">
        <v>1129</v>
      </c>
      <c r="G118" s="241" t="s">
        <v>377</v>
      </c>
      <c r="H118" s="242">
        <v>5</v>
      </c>
      <c r="I118" s="243"/>
      <c r="J118" s="244">
        <f>ROUND(I118*H118,2)</f>
        <v>0</v>
      </c>
      <c r="K118" s="240" t="s">
        <v>181</v>
      </c>
      <c r="L118" s="245"/>
      <c r="M118" s="246" t="s">
        <v>21</v>
      </c>
      <c r="N118" s="247" t="s">
        <v>43</v>
      </c>
      <c r="O118" s="42"/>
      <c r="P118" s="202">
        <f>O118*H118</f>
        <v>0</v>
      </c>
      <c r="Q118" s="202">
        <v>0.81499999999999995</v>
      </c>
      <c r="R118" s="202">
        <f>Q118*H118</f>
        <v>4.0749999999999993</v>
      </c>
      <c r="S118" s="202">
        <v>0</v>
      </c>
      <c r="T118" s="203">
        <f>S118*H118</f>
        <v>0</v>
      </c>
      <c r="AR118" s="24" t="s">
        <v>208</v>
      </c>
      <c r="AT118" s="24" t="s">
        <v>369</v>
      </c>
      <c r="AU118" s="24" t="s">
        <v>82</v>
      </c>
      <c r="AY118" s="24" t="s">
        <v>164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80</v>
      </c>
      <c r="BK118" s="204">
        <f>ROUND(I118*H118,2)</f>
        <v>0</v>
      </c>
      <c r="BL118" s="24" t="s">
        <v>171</v>
      </c>
      <c r="BM118" s="24" t="s">
        <v>1130</v>
      </c>
    </row>
    <row r="119" spans="2:65" s="10" customFormat="1" ht="22.35" customHeight="1">
      <c r="B119" s="176"/>
      <c r="C119" s="177"/>
      <c r="D119" s="178" t="s">
        <v>71</v>
      </c>
      <c r="E119" s="280" t="s">
        <v>620</v>
      </c>
      <c r="F119" s="280" t="s">
        <v>621</v>
      </c>
      <c r="G119" s="177"/>
      <c r="H119" s="177"/>
      <c r="I119" s="180"/>
      <c r="J119" s="281">
        <f>BK119</f>
        <v>0</v>
      </c>
      <c r="K119" s="177"/>
      <c r="L119" s="182"/>
      <c r="M119" s="183"/>
      <c r="N119" s="184"/>
      <c r="O119" s="184"/>
      <c r="P119" s="185">
        <f>P120</f>
        <v>0</v>
      </c>
      <c r="Q119" s="184"/>
      <c r="R119" s="185">
        <f>R120</f>
        <v>0</v>
      </c>
      <c r="S119" s="184"/>
      <c r="T119" s="186">
        <f>T120</f>
        <v>0</v>
      </c>
      <c r="AR119" s="187" t="s">
        <v>80</v>
      </c>
      <c r="AT119" s="188" t="s">
        <v>71</v>
      </c>
      <c r="AU119" s="188" t="s">
        <v>82</v>
      </c>
      <c r="AY119" s="187" t="s">
        <v>164</v>
      </c>
      <c r="BK119" s="189">
        <f>BK120</f>
        <v>0</v>
      </c>
    </row>
    <row r="120" spans="2:65" s="14" customFormat="1" ht="14.45" customHeight="1">
      <c r="B120" s="259"/>
      <c r="C120" s="260"/>
      <c r="D120" s="261" t="s">
        <v>71</v>
      </c>
      <c r="E120" s="261" t="s">
        <v>626</v>
      </c>
      <c r="F120" s="261" t="s">
        <v>627</v>
      </c>
      <c r="G120" s="260"/>
      <c r="H120" s="260"/>
      <c r="I120" s="262"/>
      <c r="J120" s="263">
        <f>BK120</f>
        <v>0</v>
      </c>
      <c r="K120" s="260"/>
      <c r="L120" s="264"/>
      <c r="M120" s="265"/>
      <c r="N120" s="266"/>
      <c r="O120" s="266"/>
      <c r="P120" s="267">
        <f>SUM(P121:P127)</f>
        <v>0</v>
      </c>
      <c r="Q120" s="266"/>
      <c r="R120" s="267">
        <f>SUM(R121:R127)</f>
        <v>0</v>
      </c>
      <c r="S120" s="266"/>
      <c r="T120" s="268">
        <f>SUM(T121:T127)</f>
        <v>0</v>
      </c>
      <c r="AR120" s="269" t="s">
        <v>80</v>
      </c>
      <c r="AT120" s="270" t="s">
        <v>71</v>
      </c>
      <c r="AU120" s="270" t="s">
        <v>185</v>
      </c>
      <c r="AY120" s="269" t="s">
        <v>164</v>
      </c>
      <c r="BK120" s="271">
        <f>SUM(BK121:BK127)</f>
        <v>0</v>
      </c>
    </row>
    <row r="121" spans="2:65" s="1" customFormat="1" ht="22.5" customHeight="1">
      <c r="B121" s="41"/>
      <c r="C121" s="193" t="s">
        <v>248</v>
      </c>
      <c r="D121" s="193" t="s">
        <v>167</v>
      </c>
      <c r="E121" s="194" t="s">
        <v>639</v>
      </c>
      <c r="F121" s="195" t="s">
        <v>640</v>
      </c>
      <c r="G121" s="196" t="s">
        <v>345</v>
      </c>
      <c r="H121" s="197">
        <v>16.751000000000001</v>
      </c>
      <c r="I121" s="198"/>
      <c r="J121" s="199">
        <f>ROUND(I121*H121,2)</f>
        <v>0</v>
      </c>
      <c r="K121" s="195" t="s">
        <v>181</v>
      </c>
      <c r="L121" s="61"/>
      <c r="M121" s="200" t="s">
        <v>21</v>
      </c>
      <c r="N121" s="201" t="s">
        <v>43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171</v>
      </c>
      <c r="AT121" s="24" t="s">
        <v>167</v>
      </c>
      <c r="AU121" s="24" t="s">
        <v>171</v>
      </c>
      <c r="AY121" s="24" t="s">
        <v>164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80</v>
      </c>
      <c r="BK121" s="204">
        <f>ROUND(I121*H121,2)</f>
        <v>0</v>
      </c>
      <c r="BL121" s="24" t="s">
        <v>171</v>
      </c>
      <c r="BM121" s="24" t="s">
        <v>1131</v>
      </c>
    </row>
    <row r="122" spans="2:65" s="1" customFormat="1" ht="22.5" customHeight="1">
      <c r="B122" s="41"/>
      <c r="C122" s="193" t="s">
        <v>253</v>
      </c>
      <c r="D122" s="193" t="s">
        <v>167</v>
      </c>
      <c r="E122" s="194" t="s">
        <v>1132</v>
      </c>
      <c r="F122" s="195" t="s">
        <v>1133</v>
      </c>
      <c r="G122" s="196" t="s">
        <v>345</v>
      </c>
      <c r="H122" s="197">
        <v>16.751000000000001</v>
      </c>
      <c r="I122" s="198"/>
      <c r="J122" s="199">
        <f>ROUND(I122*H122,2)</f>
        <v>0</v>
      </c>
      <c r="K122" s="195" t="s">
        <v>181</v>
      </c>
      <c r="L122" s="61"/>
      <c r="M122" s="200" t="s">
        <v>21</v>
      </c>
      <c r="N122" s="201" t="s">
        <v>43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171</v>
      </c>
      <c r="AT122" s="24" t="s">
        <v>167</v>
      </c>
      <c r="AU122" s="24" t="s">
        <v>171</v>
      </c>
      <c r="AY122" s="24" t="s">
        <v>164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80</v>
      </c>
      <c r="BK122" s="204">
        <f>ROUND(I122*H122,2)</f>
        <v>0</v>
      </c>
      <c r="BL122" s="24" t="s">
        <v>171</v>
      </c>
      <c r="BM122" s="24" t="s">
        <v>1134</v>
      </c>
    </row>
    <row r="123" spans="2:65" s="1" customFormat="1" ht="31.5" customHeight="1">
      <c r="B123" s="41"/>
      <c r="C123" s="193" t="s">
        <v>257</v>
      </c>
      <c r="D123" s="193" t="s">
        <v>167</v>
      </c>
      <c r="E123" s="194" t="s">
        <v>1135</v>
      </c>
      <c r="F123" s="195" t="s">
        <v>1136</v>
      </c>
      <c r="G123" s="196" t="s">
        <v>345</v>
      </c>
      <c r="H123" s="197">
        <v>16.751000000000001</v>
      </c>
      <c r="I123" s="198"/>
      <c r="J123" s="199">
        <f>ROUND(I123*H123,2)</f>
        <v>0</v>
      </c>
      <c r="K123" s="195" t="s">
        <v>21</v>
      </c>
      <c r="L123" s="61"/>
      <c r="M123" s="200" t="s">
        <v>21</v>
      </c>
      <c r="N123" s="201" t="s">
        <v>43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171</v>
      </c>
      <c r="AT123" s="24" t="s">
        <v>167</v>
      </c>
      <c r="AU123" s="24" t="s">
        <v>171</v>
      </c>
      <c r="AY123" s="24" t="s">
        <v>164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80</v>
      </c>
      <c r="BK123" s="204">
        <f>ROUND(I123*H123,2)</f>
        <v>0</v>
      </c>
      <c r="BL123" s="24" t="s">
        <v>171</v>
      </c>
      <c r="BM123" s="24" t="s">
        <v>1137</v>
      </c>
    </row>
    <row r="124" spans="2:65" s="1" customFormat="1" ht="31.5" customHeight="1">
      <c r="B124" s="41"/>
      <c r="C124" s="193" t="s">
        <v>263</v>
      </c>
      <c r="D124" s="193" t="s">
        <v>167</v>
      </c>
      <c r="E124" s="194" t="s">
        <v>1138</v>
      </c>
      <c r="F124" s="195" t="s">
        <v>1139</v>
      </c>
      <c r="G124" s="196" t="s">
        <v>345</v>
      </c>
      <c r="H124" s="197">
        <v>368.52199999999999</v>
      </c>
      <c r="I124" s="198"/>
      <c r="J124" s="199">
        <f>ROUND(I124*H124,2)</f>
        <v>0</v>
      </c>
      <c r="K124" s="195" t="s">
        <v>21</v>
      </c>
      <c r="L124" s="61"/>
      <c r="M124" s="200" t="s">
        <v>21</v>
      </c>
      <c r="N124" s="201" t="s">
        <v>43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171</v>
      </c>
      <c r="AT124" s="24" t="s">
        <v>167</v>
      </c>
      <c r="AU124" s="24" t="s">
        <v>171</v>
      </c>
      <c r="AY124" s="24" t="s">
        <v>164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80</v>
      </c>
      <c r="BK124" s="204">
        <f>ROUND(I124*H124,2)</f>
        <v>0</v>
      </c>
      <c r="BL124" s="24" t="s">
        <v>171</v>
      </c>
      <c r="BM124" s="24" t="s">
        <v>1140</v>
      </c>
    </row>
    <row r="125" spans="2:65" s="1" customFormat="1" ht="27">
      <c r="B125" s="41"/>
      <c r="C125" s="63"/>
      <c r="D125" s="205" t="s">
        <v>173</v>
      </c>
      <c r="E125" s="63"/>
      <c r="F125" s="206" t="s">
        <v>331</v>
      </c>
      <c r="G125" s="63"/>
      <c r="H125" s="63"/>
      <c r="I125" s="163"/>
      <c r="J125" s="63"/>
      <c r="K125" s="63"/>
      <c r="L125" s="61"/>
      <c r="M125" s="207"/>
      <c r="N125" s="42"/>
      <c r="O125" s="42"/>
      <c r="P125" s="42"/>
      <c r="Q125" s="42"/>
      <c r="R125" s="42"/>
      <c r="S125" s="42"/>
      <c r="T125" s="78"/>
      <c r="AT125" s="24" t="s">
        <v>173</v>
      </c>
      <c r="AU125" s="24" t="s">
        <v>171</v>
      </c>
    </row>
    <row r="126" spans="2:65" s="11" customFormat="1" ht="13.5">
      <c r="B126" s="213"/>
      <c r="C126" s="214"/>
      <c r="D126" s="208" t="s">
        <v>326</v>
      </c>
      <c r="E126" s="214"/>
      <c r="F126" s="216" t="s">
        <v>1141</v>
      </c>
      <c r="G126" s="214"/>
      <c r="H126" s="217">
        <v>368.52199999999999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326</v>
      </c>
      <c r="AU126" s="223" t="s">
        <v>171</v>
      </c>
      <c r="AV126" s="11" t="s">
        <v>82</v>
      </c>
      <c r="AW126" s="11" t="s">
        <v>6</v>
      </c>
      <c r="AX126" s="11" t="s">
        <v>80</v>
      </c>
      <c r="AY126" s="223" t="s">
        <v>164</v>
      </c>
    </row>
    <row r="127" spans="2:65" s="1" customFormat="1" ht="22.5" customHeight="1">
      <c r="B127" s="41"/>
      <c r="C127" s="193" t="s">
        <v>9</v>
      </c>
      <c r="D127" s="193" t="s">
        <v>167</v>
      </c>
      <c r="E127" s="194" t="s">
        <v>1142</v>
      </c>
      <c r="F127" s="195" t="s">
        <v>1143</v>
      </c>
      <c r="G127" s="196" t="s">
        <v>345</v>
      </c>
      <c r="H127" s="197">
        <v>16.751000000000001</v>
      </c>
      <c r="I127" s="198"/>
      <c r="J127" s="199">
        <f>ROUND(I127*H127,2)</f>
        <v>0</v>
      </c>
      <c r="K127" s="195" t="s">
        <v>181</v>
      </c>
      <c r="L127" s="61"/>
      <c r="M127" s="200" t="s">
        <v>21</v>
      </c>
      <c r="N127" s="201" t="s">
        <v>43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171</v>
      </c>
      <c r="AT127" s="24" t="s">
        <v>167</v>
      </c>
      <c r="AU127" s="24" t="s">
        <v>171</v>
      </c>
      <c r="AY127" s="24" t="s">
        <v>164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80</v>
      </c>
      <c r="BK127" s="204">
        <f>ROUND(I127*H127,2)</f>
        <v>0</v>
      </c>
      <c r="BL127" s="24" t="s">
        <v>171</v>
      </c>
      <c r="BM127" s="24" t="s">
        <v>1144</v>
      </c>
    </row>
    <row r="128" spans="2:65" s="10" customFormat="1" ht="29.85" customHeight="1">
      <c r="B128" s="176"/>
      <c r="C128" s="177"/>
      <c r="D128" s="190" t="s">
        <v>71</v>
      </c>
      <c r="E128" s="191" t="s">
        <v>784</v>
      </c>
      <c r="F128" s="191" t="s">
        <v>621</v>
      </c>
      <c r="G128" s="177"/>
      <c r="H128" s="177"/>
      <c r="I128" s="180"/>
      <c r="J128" s="192">
        <f>BK128</f>
        <v>0</v>
      </c>
      <c r="K128" s="177"/>
      <c r="L128" s="182"/>
      <c r="M128" s="183"/>
      <c r="N128" s="184"/>
      <c r="O128" s="184"/>
      <c r="P128" s="185">
        <f>P129</f>
        <v>0</v>
      </c>
      <c r="Q128" s="184"/>
      <c r="R128" s="185">
        <f>R129</f>
        <v>0</v>
      </c>
      <c r="S128" s="184"/>
      <c r="T128" s="186">
        <f>T129</f>
        <v>0</v>
      </c>
      <c r="AR128" s="187" t="s">
        <v>80</v>
      </c>
      <c r="AT128" s="188" t="s">
        <v>71</v>
      </c>
      <c r="AU128" s="188" t="s">
        <v>80</v>
      </c>
      <c r="AY128" s="187" t="s">
        <v>164</v>
      </c>
      <c r="BK128" s="189">
        <f>BK129</f>
        <v>0</v>
      </c>
    </row>
    <row r="129" spans="2:65" s="1" customFormat="1" ht="31.5" customHeight="1">
      <c r="B129" s="41"/>
      <c r="C129" s="193" t="s">
        <v>274</v>
      </c>
      <c r="D129" s="193" t="s">
        <v>167</v>
      </c>
      <c r="E129" s="194" t="s">
        <v>1145</v>
      </c>
      <c r="F129" s="195" t="s">
        <v>1146</v>
      </c>
      <c r="G129" s="196" t="s">
        <v>345</v>
      </c>
      <c r="H129" s="197">
        <v>28.707999999999998</v>
      </c>
      <c r="I129" s="198"/>
      <c r="J129" s="199">
        <f>ROUND(I129*H129,2)</f>
        <v>0</v>
      </c>
      <c r="K129" s="195" t="s">
        <v>188</v>
      </c>
      <c r="L129" s="61"/>
      <c r="M129" s="200" t="s">
        <v>21</v>
      </c>
      <c r="N129" s="275" t="s">
        <v>43</v>
      </c>
      <c r="O129" s="211"/>
      <c r="P129" s="276">
        <f>O129*H129</f>
        <v>0</v>
      </c>
      <c r="Q129" s="276">
        <v>0</v>
      </c>
      <c r="R129" s="276">
        <f>Q129*H129</f>
        <v>0</v>
      </c>
      <c r="S129" s="276">
        <v>0</v>
      </c>
      <c r="T129" s="277">
        <f>S129*H129</f>
        <v>0</v>
      </c>
      <c r="AR129" s="24" t="s">
        <v>171</v>
      </c>
      <c r="AT129" s="24" t="s">
        <v>167</v>
      </c>
      <c r="AU129" s="24" t="s">
        <v>82</v>
      </c>
      <c r="AY129" s="24" t="s">
        <v>164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80</v>
      </c>
      <c r="BK129" s="204">
        <f>ROUND(I129*H129,2)</f>
        <v>0</v>
      </c>
      <c r="BL129" s="24" t="s">
        <v>171</v>
      </c>
      <c r="BM129" s="24" t="s">
        <v>1147</v>
      </c>
    </row>
    <row r="130" spans="2:65" s="1" customFormat="1" ht="6.95" customHeight="1">
      <c r="B130" s="56"/>
      <c r="C130" s="57"/>
      <c r="D130" s="57"/>
      <c r="E130" s="57"/>
      <c r="F130" s="57"/>
      <c r="G130" s="57"/>
      <c r="H130" s="57"/>
      <c r="I130" s="139"/>
      <c r="J130" s="57"/>
      <c r="K130" s="57"/>
      <c r="L130" s="61"/>
    </row>
  </sheetData>
  <sheetProtection password="CC35" sheet="1" objects="1" scenarios="1" formatCells="0" formatColumns="0" formatRows="0" sort="0" autoFilter="0"/>
  <autoFilter ref="C84:K129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119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1148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116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20" customHeight="1">
      <c r="B24" s="121"/>
      <c r="C24" s="122"/>
      <c r="D24" s="122"/>
      <c r="E24" s="367" t="s">
        <v>1149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ROUND(SUM(BE84:BE148), 2)</f>
        <v>0</v>
      </c>
      <c r="G30" s="42"/>
      <c r="H30" s="42"/>
      <c r="I30" s="131">
        <v>0.21</v>
      </c>
      <c r="J30" s="130">
        <f>ROUND(ROUND((SUM(BE84:BE148)),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ROUND(SUM(BF84:BF148), 2)</f>
        <v>0</v>
      </c>
      <c r="G31" s="42"/>
      <c r="H31" s="42"/>
      <c r="I31" s="131">
        <v>0.15</v>
      </c>
      <c r="J31" s="130">
        <f>ROUND(ROUND((SUM(BF84:BF148)),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ROUND(SUM(BG84:BG148),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ROUND(SUM(BH84:BH148),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ROUND(SUM(BI84:BI148),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303 - Přeložka vodovodu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1150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7" customFormat="1" ht="24.95" customHeight="1">
      <c r="B58" s="149"/>
      <c r="C58" s="150"/>
      <c r="D58" s="151" t="s">
        <v>138</v>
      </c>
      <c r="E58" s="152"/>
      <c r="F58" s="152"/>
      <c r="G58" s="152"/>
      <c r="H58" s="152"/>
      <c r="I58" s="153"/>
      <c r="J58" s="154">
        <f>J108</f>
        <v>0</v>
      </c>
      <c r="K58" s="155"/>
    </row>
    <row r="59" spans="2:47" s="8" customFormat="1" ht="19.899999999999999" customHeight="1">
      <c r="B59" s="156"/>
      <c r="C59" s="157"/>
      <c r="D59" s="158" t="s">
        <v>296</v>
      </c>
      <c r="E59" s="159"/>
      <c r="F59" s="159"/>
      <c r="G59" s="159"/>
      <c r="H59" s="159"/>
      <c r="I59" s="160"/>
      <c r="J59" s="161">
        <f>J109</f>
        <v>0</v>
      </c>
      <c r="K59" s="162"/>
    </row>
    <row r="60" spans="2:47" s="8" customFormat="1" ht="19.899999999999999" customHeight="1">
      <c r="B60" s="156"/>
      <c r="C60" s="157"/>
      <c r="D60" s="158" t="s">
        <v>735</v>
      </c>
      <c r="E60" s="159"/>
      <c r="F60" s="159"/>
      <c r="G60" s="159"/>
      <c r="H60" s="159"/>
      <c r="I60" s="160"/>
      <c r="J60" s="161">
        <f>J137</f>
        <v>0</v>
      </c>
      <c r="K60" s="162"/>
    </row>
    <row r="61" spans="2:47" s="7" customFormat="1" ht="24.95" customHeight="1">
      <c r="B61" s="149"/>
      <c r="C61" s="150"/>
      <c r="D61" s="151" t="s">
        <v>975</v>
      </c>
      <c r="E61" s="152"/>
      <c r="F61" s="152"/>
      <c r="G61" s="152"/>
      <c r="H61" s="152"/>
      <c r="I61" s="153"/>
      <c r="J61" s="154">
        <f>J140</f>
        <v>0</v>
      </c>
      <c r="K61" s="155"/>
    </row>
    <row r="62" spans="2:47" s="8" customFormat="1" ht="19.899999999999999" customHeight="1">
      <c r="B62" s="156"/>
      <c r="C62" s="157"/>
      <c r="D62" s="158" t="s">
        <v>1151</v>
      </c>
      <c r="E62" s="159"/>
      <c r="F62" s="159"/>
      <c r="G62" s="159"/>
      <c r="H62" s="159"/>
      <c r="I62" s="160"/>
      <c r="J62" s="161">
        <f>J142</f>
        <v>0</v>
      </c>
      <c r="K62" s="162"/>
    </row>
    <row r="63" spans="2:47" s="7" customFormat="1" ht="24.95" customHeight="1">
      <c r="B63" s="149"/>
      <c r="C63" s="150"/>
      <c r="D63" s="151" t="s">
        <v>140</v>
      </c>
      <c r="E63" s="152"/>
      <c r="F63" s="152"/>
      <c r="G63" s="152"/>
      <c r="H63" s="152"/>
      <c r="I63" s="153"/>
      <c r="J63" s="154">
        <f>J146</f>
        <v>0</v>
      </c>
      <c r="K63" s="155"/>
    </row>
    <row r="64" spans="2:47" s="8" customFormat="1" ht="19.899999999999999" customHeight="1">
      <c r="B64" s="156"/>
      <c r="C64" s="157"/>
      <c r="D64" s="158" t="s">
        <v>1152</v>
      </c>
      <c r="E64" s="159"/>
      <c r="F64" s="159"/>
      <c r="G64" s="159"/>
      <c r="H64" s="159"/>
      <c r="I64" s="160"/>
      <c r="J64" s="161">
        <f>J147</f>
        <v>0</v>
      </c>
      <c r="K64" s="162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148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2.5" customHeight="1">
      <c r="B74" s="41"/>
      <c r="C74" s="63"/>
      <c r="D74" s="63"/>
      <c r="E74" s="402" t="str">
        <f>E7</f>
        <v>Kruhový objezd na silnici II/608 ulice Teplická v Postřižíně</v>
      </c>
      <c r="F74" s="403"/>
      <c r="G74" s="403"/>
      <c r="H74" s="403"/>
      <c r="I74" s="163"/>
      <c r="J74" s="63"/>
      <c r="K74" s="63"/>
      <c r="L74" s="61"/>
    </row>
    <row r="75" spans="2:12" s="1" customFormat="1" ht="14.45" customHeight="1">
      <c r="B75" s="41"/>
      <c r="C75" s="65" t="s">
        <v>131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3.25" customHeight="1">
      <c r="B76" s="41"/>
      <c r="C76" s="63"/>
      <c r="D76" s="63"/>
      <c r="E76" s="378" t="str">
        <f>E9</f>
        <v xml:space="preserve">SO 303 - Přeložka vodovodu </v>
      </c>
      <c r="F76" s="404"/>
      <c r="G76" s="404"/>
      <c r="H76" s="404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23</v>
      </c>
      <c r="D78" s="63"/>
      <c r="E78" s="63"/>
      <c r="F78" s="164" t="str">
        <f>F12</f>
        <v>Postřižín</v>
      </c>
      <c r="G78" s="63"/>
      <c r="H78" s="63"/>
      <c r="I78" s="165" t="s">
        <v>25</v>
      </c>
      <c r="J78" s="73" t="str">
        <f>IF(J12="","",J12)</f>
        <v>5. 8. 2018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>
      <c r="B80" s="41"/>
      <c r="C80" s="65" t="s">
        <v>27</v>
      </c>
      <c r="D80" s="63"/>
      <c r="E80" s="63"/>
      <c r="F80" s="164" t="str">
        <f>E15</f>
        <v>Středočeský kraj</v>
      </c>
      <c r="G80" s="63"/>
      <c r="H80" s="63"/>
      <c r="I80" s="165" t="s">
        <v>33</v>
      </c>
      <c r="J80" s="164" t="str">
        <f>E21</f>
        <v>Ing. arch. Martin Jirovský, PhD., MBA</v>
      </c>
      <c r="K80" s="63"/>
      <c r="L80" s="61"/>
    </row>
    <row r="81" spans="2:65" s="1" customFormat="1" ht="14.45" customHeight="1">
      <c r="B81" s="41"/>
      <c r="C81" s="65" t="s">
        <v>31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149</v>
      </c>
      <c r="D83" s="168" t="s">
        <v>57</v>
      </c>
      <c r="E83" s="168" t="s">
        <v>53</v>
      </c>
      <c r="F83" s="168" t="s">
        <v>150</v>
      </c>
      <c r="G83" s="168" t="s">
        <v>151</v>
      </c>
      <c r="H83" s="168" t="s">
        <v>152</v>
      </c>
      <c r="I83" s="169" t="s">
        <v>153</v>
      </c>
      <c r="J83" s="168" t="s">
        <v>135</v>
      </c>
      <c r="K83" s="170" t="s">
        <v>154</v>
      </c>
      <c r="L83" s="171"/>
      <c r="M83" s="81" t="s">
        <v>155</v>
      </c>
      <c r="N83" s="82" t="s">
        <v>42</v>
      </c>
      <c r="O83" s="82" t="s">
        <v>156</v>
      </c>
      <c r="P83" s="82" t="s">
        <v>157</v>
      </c>
      <c r="Q83" s="82" t="s">
        <v>158</v>
      </c>
      <c r="R83" s="82" t="s">
        <v>159</v>
      </c>
      <c r="S83" s="82" t="s">
        <v>160</v>
      </c>
      <c r="T83" s="83" t="s">
        <v>161</v>
      </c>
    </row>
    <row r="84" spans="2:65" s="1" customFormat="1" ht="29.25" customHeight="1">
      <c r="B84" s="41"/>
      <c r="C84" s="87" t="s">
        <v>136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P85+P108+P140+P146</f>
        <v>0</v>
      </c>
      <c r="Q84" s="85"/>
      <c r="R84" s="173">
        <f>R85+R108+R140+R146</f>
        <v>0.89092000000000005</v>
      </c>
      <c r="S84" s="85"/>
      <c r="T84" s="174">
        <f>T85+T108+T140+T146</f>
        <v>0</v>
      </c>
      <c r="AT84" s="24" t="s">
        <v>71</v>
      </c>
      <c r="AU84" s="24" t="s">
        <v>137</v>
      </c>
      <c r="BK84" s="175">
        <f>BK85+BK108+BK140+BK146</f>
        <v>0</v>
      </c>
    </row>
    <row r="85" spans="2:65" s="10" customFormat="1" ht="37.35" customHeight="1">
      <c r="B85" s="176"/>
      <c r="C85" s="177"/>
      <c r="D85" s="190" t="s">
        <v>71</v>
      </c>
      <c r="E85" s="278" t="s">
        <v>80</v>
      </c>
      <c r="F85" s="278" t="s">
        <v>300</v>
      </c>
      <c r="G85" s="177"/>
      <c r="H85" s="177"/>
      <c r="I85" s="180"/>
      <c r="J85" s="279">
        <f>BK85</f>
        <v>0</v>
      </c>
      <c r="K85" s="177"/>
      <c r="L85" s="182"/>
      <c r="M85" s="183"/>
      <c r="N85" s="184"/>
      <c r="O85" s="184"/>
      <c r="P85" s="185">
        <f>SUM(P86:P107)</f>
        <v>0</v>
      </c>
      <c r="Q85" s="184"/>
      <c r="R85" s="185">
        <f>SUM(R86:R107)</f>
        <v>0.51449999999999996</v>
      </c>
      <c r="S85" s="184"/>
      <c r="T85" s="186">
        <f>SUM(T86:T107)</f>
        <v>0</v>
      </c>
      <c r="AR85" s="187" t="s">
        <v>80</v>
      </c>
      <c r="AT85" s="188" t="s">
        <v>71</v>
      </c>
      <c r="AU85" s="188" t="s">
        <v>72</v>
      </c>
      <c r="AY85" s="187" t="s">
        <v>164</v>
      </c>
      <c r="BK85" s="189">
        <f>SUM(BK86:BK107)</f>
        <v>0</v>
      </c>
    </row>
    <row r="86" spans="2:65" s="1" customFormat="1" ht="31.5" customHeight="1">
      <c r="B86" s="41"/>
      <c r="C86" s="193" t="s">
        <v>80</v>
      </c>
      <c r="D86" s="193" t="s">
        <v>167</v>
      </c>
      <c r="E86" s="194" t="s">
        <v>976</v>
      </c>
      <c r="F86" s="195" t="s">
        <v>977</v>
      </c>
      <c r="G86" s="196" t="s">
        <v>978</v>
      </c>
      <c r="H86" s="197">
        <v>10</v>
      </c>
      <c r="I86" s="198"/>
      <c r="J86" s="199">
        <f>ROUND(I86*H86,2)</f>
        <v>0</v>
      </c>
      <c r="K86" s="195" t="s">
        <v>181</v>
      </c>
      <c r="L86" s="61"/>
      <c r="M86" s="200" t="s">
        <v>21</v>
      </c>
      <c r="N86" s="201" t="s">
        <v>43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171</v>
      </c>
      <c r="AT86" s="24" t="s">
        <v>167</v>
      </c>
      <c r="AU86" s="24" t="s">
        <v>80</v>
      </c>
      <c r="AY86" s="24" t="s">
        <v>164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80</v>
      </c>
      <c r="BK86" s="204">
        <f>ROUND(I86*H86,2)</f>
        <v>0</v>
      </c>
      <c r="BL86" s="24" t="s">
        <v>171</v>
      </c>
      <c r="BM86" s="24" t="s">
        <v>1153</v>
      </c>
    </row>
    <row r="87" spans="2:65" s="1" customFormat="1" ht="31.5" customHeight="1">
      <c r="B87" s="41"/>
      <c r="C87" s="193" t="s">
        <v>82</v>
      </c>
      <c r="D87" s="193" t="s">
        <v>167</v>
      </c>
      <c r="E87" s="194" t="s">
        <v>980</v>
      </c>
      <c r="F87" s="195" t="s">
        <v>981</v>
      </c>
      <c r="G87" s="196" t="s">
        <v>982</v>
      </c>
      <c r="H87" s="197">
        <v>5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171</v>
      </c>
      <c r="AT87" s="24" t="s">
        <v>167</v>
      </c>
      <c r="AU87" s="24" t="s">
        <v>80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1154</v>
      </c>
    </row>
    <row r="88" spans="2:65" s="1" customFormat="1" ht="31.5" customHeight="1">
      <c r="B88" s="41"/>
      <c r="C88" s="193" t="s">
        <v>185</v>
      </c>
      <c r="D88" s="193" t="s">
        <v>167</v>
      </c>
      <c r="E88" s="194" t="s">
        <v>984</v>
      </c>
      <c r="F88" s="195" t="s">
        <v>985</v>
      </c>
      <c r="G88" s="196" t="s">
        <v>314</v>
      </c>
      <c r="H88" s="197">
        <v>3.2</v>
      </c>
      <c r="I88" s="198"/>
      <c r="J88" s="199">
        <f>ROUND(I88*H88,2)</f>
        <v>0</v>
      </c>
      <c r="K88" s="195" t="s">
        <v>181</v>
      </c>
      <c r="L88" s="61"/>
      <c r="M88" s="200" t="s">
        <v>21</v>
      </c>
      <c r="N88" s="201" t="s">
        <v>43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171</v>
      </c>
      <c r="AT88" s="24" t="s">
        <v>167</v>
      </c>
      <c r="AU88" s="24" t="s">
        <v>80</v>
      </c>
      <c r="AY88" s="24" t="s">
        <v>164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80</v>
      </c>
      <c r="BK88" s="204">
        <f>ROUND(I88*H88,2)</f>
        <v>0</v>
      </c>
      <c r="BL88" s="24" t="s">
        <v>171</v>
      </c>
      <c r="BM88" s="24" t="s">
        <v>1155</v>
      </c>
    </row>
    <row r="89" spans="2:65" s="1" customFormat="1" ht="31.5" customHeight="1">
      <c r="B89" s="41"/>
      <c r="C89" s="193" t="s">
        <v>171</v>
      </c>
      <c r="D89" s="193" t="s">
        <v>167</v>
      </c>
      <c r="E89" s="194" t="s">
        <v>1156</v>
      </c>
      <c r="F89" s="195" t="s">
        <v>1157</v>
      </c>
      <c r="G89" s="196" t="s">
        <v>314</v>
      </c>
      <c r="H89" s="197">
        <v>47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171</v>
      </c>
      <c r="AT89" s="24" t="s">
        <v>167</v>
      </c>
      <c r="AU89" s="24" t="s">
        <v>80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1158</v>
      </c>
    </row>
    <row r="90" spans="2:65" s="1" customFormat="1" ht="27">
      <c r="B90" s="41"/>
      <c r="C90" s="63"/>
      <c r="D90" s="208" t="s">
        <v>173</v>
      </c>
      <c r="E90" s="63"/>
      <c r="F90" s="209" t="s">
        <v>308</v>
      </c>
      <c r="G90" s="63"/>
      <c r="H90" s="63"/>
      <c r="I90" s="163"/>
      <c r="J90" s="63"/>
      <c r="K90" s="63"/>
      <c r="L90" s="61"/>
      <c r="M90" s="207"/>
      <c r="N90" s="42"/>
      <c r="O90" s="42"/>
      <c r="P90" s="42"/>
      <c r="Q90" s="42"/>
      <c r="R90" s="42"/>
      <c r="S90" s="42"/>
      <c r="T90" s="78"/>
      <c r="AT90" s="24" t="s">
        <v>173</v>
      </c>
      <c r="AU90" s="24" t="s">
        <v>80</v>
      </c>
    </row>
    <row r="91" spans="2:65" s="1" customFormat="1" ht="31.5" customHeight="1">
      <c r="B91" s="41"/>
      <c r="C91" s="193" t="s">
        <v>177</v>
      </c>
      <c r="D91" s="193" t="s">
        <v>167</v>
      </c>
      <c r="E91" s="194" t="s">
        <v>1159</v>
      </c>
      <c r="F91" s="195" t="s">
        <v>1160</v>
      </c>
      <c r="G91" s="196" t="s">
        <v>314</v>
      </c>
      <c r="H91" s="197">
        <v>47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80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1161</v>
      </c>
    </row>
    <row r="92" spans="2:65" s="1" customFormat="1" ht="31.5" customHeight="1">
      <c r="B92" s="41"/>
      <c r="C92" s="193" t="s">
        <v>199</v>
      </c>
      <c r="D92" s="193" t="s">
        <v>167</v>
      </c>
      <c r="E92" s="194" t="s">
        <v>1162</v>
      </c>
      <c r="F92" s="195" t="s">
        <v>1163</v>
      </c>
      <c r="G92" s="196" t="s">
        <v>486</v>
      </c>
      <c r="H92" s="197">
        <v>30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80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1164</v>
      </c>
    </row>
    <row r="93" spans="2:65" s="1" customFormat="1" ht="27">
      <c r="B93" s="41"/>
      <c r="C93" s="63"/>
      <c r="D93" s="208" t="s">
        <v>173</v>
      </c>
      <c r="E93" s="63"/>
      <c r="F93" s="209" t="s">
        <v>1165</v>
      </c>
      <c r="G93" s="63"/>
      <c r="H93" s="63"/>
      <c r="I93" s="163"/>
      <c r="J93" s="63"/>
      <c r="K93" s="63"/>
      <c r="L93" s="61"/>
      <c r="M93" s="207"/>
      <c r="N93" s="42"/>
      <c r="O93" s="42"/>
      <c r="P93" s="42"/>
      <c r="Q93" s="42"/>
      <c r="R93" s="42"/>
      <c r="S93" s="42"/>
      <c r="T93" s="78"/>
      <c r="AT93" s="24" t="s">
        <v>173</v>
      </c>
      <c r="AU93" s="24" t="s">
        <v>80</v>
      </c>
    </row>
    <row r="94" spans="2:65" s="1" customFormat="1" ht="22.5" customHeight="1">
      <c r="B94" s="41"/>
      <c r="C94" s="238" t="s">
        <v>203</v>
      </c>
      <c r="D94" s="238" t="s">
        <v>369</v>
      </c>
      <c r="E94" s="239" t="s">
        <v>1166</v>
      </c>
      <c r="F94" s="240" t="s">
        <v>1167</v>
      </c>
      <c r="G94" s="241" t="s">
        <v>486</v>
      </c>
      <c r="H94" s="242">
        <v>30</v>
      </c>
      <c r="I94" s="243"/>
      <c r="J94" s="244">
        <f>ROUND(I94*H94,2)</f>
        <v>0</v>
      </c>
      <c r="K94" s="240" t="s">
        <v>181</v>
      </c>
      <c r="L94" s="245"/>
      <c r="M94" s="246" t="s">
        <v>21</v>
      </c>
      <c r="N94" s="247" t="s">
        <v>43</v>
      </c>
      <c r="O94" s="42"/>
      <c r="P94" s="202">
        <f>O94*H94</f>
        <v>0</v>
      </c>
      <c r="Q94" s="202">
        <v>1.7149999999999999E-2</v>
      </c>
      <c r="R94" s="202">
        <f>Q94*H94</f>
        <v>0.51449999999999996</v>
      </c>
      <c r="S94" s="202">
        <v>0</v>
      </c>
      <c r="T94" s="203">
        <f>S94*H94</f>
        <v>0</v>
      </c>
      <c r="AR94" s="24" t="s">
        <v>208</v>
      </c>
      <c r="AT94" s="24" t="s">
        <v>369</v>
      </c>
      <c r="AU94" s="24" t="s">
        <v>80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1168</v>
      </c>
    </row>
    <row r="95" spans="2:65" s="1" customFormat="1" ht="44.25" customHeight="1">
      <c r="B95" s="41"/>
      <c r="C95" s="193" t="s">
        <v>208</v>
      </c>
      <c r="D95" s="193" t="s">
        <v>167</v>
      </c>
      <c r="E95" s="194" t="s">
        <v>1169</v>
      </c>
      <c r="F95" s="195" t="s">
        <v>1170</v>
      </c>
      <c r="G95" s="196" t="s">
        <v>314</v>
      </c>
      <c r="H95" s="197">
        <v>47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80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1171</v>
      </c>
    </row>
    <row r="96" spans="2:65" s="1" customFormat="1" ht="44.25" customHeight="1">
      <c r="B96" s="41"/>
      <c r="C96" s="193" t="s">
        <v>165</v>
      </c>
      <c r="D96" s="193" t="s">
        <v>167</v>
      </c>
      <c r="E96" s="194" t="s">
        <v>323</v>
      </c>
      <c r="F96" s="195" t="s">
        <v>994</v>
      </c>
      <c r="G96" s="196" t="s">
        <v>314</v>
      </c>
      <c r="H96" s="197">
        <v>0.7</v>
      </c>
      <c r="I96" s="198"/>
      <c r="J96" s="199">
        <f>ROUND(I96*H96,2)</f>
        <v>0</v>
      </c>
      <c r="K96" s="195" t="s">
        <v>181</v>
      </c>
      <c r="L96" s="61"/>
      <c r="M96" s="200" t="s">
        <v>21</v>
      </c>
      <c r="N96" s="201" t="s">
        <v>43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171</v>
      </c>
      <c r="AT96" s="24" t="s">
        <v>167</v>
      </c>
      <c r="AU96" s="24" t="s">
        <v>80</v>
      </c>
      <c r="AY96" s="24" t="s">
        <v>164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80</v>
      </c>
      <c r="BK96" s="204">
        <f>ROUND(I96*H96,2)</f>
        <v>0</v>
      </c>
      <c r="BL96" s="24" t="s">
        <v>171</v>
      </c>
      <c r="BM96" s="24" t="s">
        <v>1172</v>
      </c>
    </row>
    <row r="97" spans="2:65" s="1" customFormat="1" ht="40.5">
      <c r="B97" s="41"/>
      <c r="C97" s="63"/>
      <c r="D97" s="208" t="s">
        <v>173</v>
      </c>
      <c r="E97" s="63"/>
      <c r="F97" s="209" t="s">
        <v>1173</v>
      </c>
      <c r="G97" s="63"/>
      <c r="H97" s="63"/>
      <c r="I97" s="163"/>
      <c r="J97" s="63"/>
      <c r="K97" s="63"/>
      <c r="L97" s="61"/>
      <c r="M97" s="207"/>
      <c r="N97" s="42"/>
      <c r="O97" s="42"/>
      <c r="P97" s="42"/>
      <c r="Q97" s="42"/>
      <c r="R97" s="42"/>
      <c r="S97" s="42"/>
      <c r="T97" s="78"/>
      <c r="AT97" s="24" t="s">
        <v>173</v>
      </c>
      <c r="AU97" s="24" t="s">
        <v>80</v>
      </c>
    </row>
    <row r="98" spans="2:65" s="1" customFormat="1" ht="44.25" customHeight="1">
      <c r="B98" s="41"/>
      <c r="C98" s="193" t="s">
        <v>215</v>
      </c>
      <c r="D98" s="193" t="s">
        <v>167</v>
      </c>
      <c r="E98" s="194" t="s">
        <v>328</v>
      </c>
      <c r="F98" s="195" t="s">
        <v>996</v>
      </c>
      <c r="G98" s="196" t="s">
        <v>314</v>
      </c>
      <c r="H98" s="197">
        <v>9.1</v>
      </c>
      <c r="I98" s="198"/>
      <c r="J98" s="199">
        <f>ROUND(I98*H98,2)</f>
        <v>0</v>
      </c>
      <c r="K98" s="195" t="s">
        <v>181</v>
      </c>
      <c r="L98" s="61"/>
      <c r="M98" s="200" t="s">
        <v>21</v>
      </c>
      <c r="N98" s="201" t="s">
        <v>43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171</v>
      </c>
      <c r="AT98" s="24" t="s">
        <v>167</v>
      </c>
      <c r="AU98" s="24" t="s">
        <v>80</v>
      </c>
      <c r="AY98" s="24" t="s">
        <v>164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80</v>
      </c>
      <c r="BK98" s="204">
        <f>ROUND(I98*H98,2)</f>
        <v>0</v>
      </c>
      <c r="BL98" s="24" t="s">
        <v>171</v>
      </c>
      <c r="BM98" s="24" t="s">
        <v>1174</v>
      </c>
    </row>
    <row r="99" spans="2:65" s="1" customFormat="1" ht="27">
      <c r="B99" s="41"/>
      <c r="C99" s="63"/>
      <c r="D99" s="205" t="s">
        <v>173</v>
      </c>
      <c r="E99" s="63"/>
      <c r="F99" s="206" t="s">
        <v>331</v>
      </c>
      <c r="G99" s="63"/>
      <c r="H99" s="63"/>
      <c r="I99" s="163"/>
      <c r="J99" s="63"/>
      <c r="K99" s="63"/>
      <c r="L99" s="61"/>
      <c r="M99" s="207"/>
      <c r="N99" s="42"/>
      <c r="O99" s="42"/>
      <c r="P99" s="42"/>
      <c r="Q99" s="42"/>
      <c r="R99" s="42"/>
      <c r="S99" s="42"/>
      <c r="T99" s="78"/>
      <c r="AT99" s="24" t="s">
        <v>173</v>
      </c>
      <c r="AU99" s="24" t="s">
        <v>80</v>
      </c>
    </row>
    <row r="100" spans="2:65" s="11" customFormat="1" ht="13.5">
      <c r="B100" s="213"/>
      <c r="C100" s="214"/>
      <c r="D100" s="208" t="s">
        <v>326</v>
      </c>
      <c r="E100" s="214"/>
      <c r="F100" s="216" t="s">
        <v>1175</v>
      </c>
      <c r="G100" s="214"/>
      <c r="H100" s="217">
        <v>9.1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326</v>
      </c>
      <c r="AU100" s="223" t="s">
        <v>80</v>
      </c>
      <c r="AV100" s="11" t="s">
        <v>82</v>
      </c>
      <c r="AW100" s="11" t="s">
        <v>6</v>
      </c>
      <c r="AX100" s="11" t="s">
        <v>80</v>
      </c>
      <c r="AY100" s="223" t="s">
        <v>164</v>
      </c>
    </row>
    <row r="101" spans="2:65" s="1" customFormat="1" ht="31.5" customHeight="1">
      <c r="B101" s="41"/>
      <c r="C101" s="193" t="s">
        <v>219</v>
      </c>
      <c r="D101" s="193" t="s">
        <v>167</v>
      </c>
      <c r="E101" s="194" t="s">
        <v>1176</v>
      </c>
      <c r="F101" s="195" t="s">
        <v>1177</v>
      </c>
      <c r="G101" s="196" t="s">
        <v>314</v>
      </c>
      <c r="H101" s="197">
        <v>0.7</v>
      </c>
      <c r="I101" s="198"/>
      <c r="J101" s="199">
        <f>ROUND(I101*H101,2)</f>
        <v>0</v>
      </c>
      <c r="K101" s="195" t="s">
        <v>181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171</v>
      </c>
      <c r="AT101" s="24" t="s">
        <v>167</v>
      </c>
      <c r="AU101" s="24" t="s">
        <v>80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171</v>
      </c>
      <c r="BM101" s="24" t="s">
        <v>1178</v>
      </c>
    </row>
    <row r="102" spans="2:65" s="1" customFormat="1" ht="22.5" customHeight="1">
      <c r="B102" s="41"/>
      <c r="C102" s="193" t="s">
        <v>225</v>
      </c>
      <c r="D102" s="193" t="s">
        <v>167</v>
      </c>
      <c r="E102" s="194" t="s">
        <v>340</v>
      </c>
      <c r="F102" s="195" t="s">
        <v>341</v>
      </c>
      <c r="G102" s="196" t="s">
        <v>314</v>
      </c>
      <c r="H102" s="197">
        <v>0.7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80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1179</v>
      </c>
    </row>
    <row r="103" spans="2:65" s="1" customFormat="1" ht="22.5" customHeight="1">
      <c r="B103" s="41"/>
      <c r="C103" s="193" t="s">
        <v>229</v>
      </c>
      <c r="D103" s="193" t="s">
        <v>167</v>
      </c>
      <c r="E103" s="194" t="s">
        <v>343</v>
      </c>
      <c r="F103" s="195" t="s">
        <v>1180</v>
      </c>
      <c r="G103" s="196" t="s">
        <v>345</v>
      </c>
      <c r="H103" s="197">
        <v>1.2250000000000001</v>
      </c>
      <c r="I103" s="198"/>
      <c r="J103" s="199">
        <f>ROUND(I103*H103,2)</f>
        <v>0</v>
      </c>
      <c r="K103" s="195" t="s">
        <v>181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80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1181</v>
      </c>
    </row>
    <row r="104" spans="2:65" s="11" customFormat="1" ht="13.5">
      <c r="B104" s="213"/>
      <c r="C104" s="214"/>
      <c r="D104" s="208" t="s">
        <v>326</v>
      </c>
      <c r="E104" s="215" t="s">
        <v>21</v>
      </c>
      <c r="F104" s="216" t="s">
        <v>1182</v>
      </c>
      <c r="G104" s="214"/>
      <c r="H104" s="217">
        <v>1.2250000000000001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326</v>
      </c>
      <c r="AU104" s="223" t="s">
        <v>80</v>
      </c>
      <c r="AV104" s="11" t="s">
        <v>82</v>
      </c>
      <c r="AW104" s="11" t="s">
        <v>35</v>
      </c>
      <c r="AX104" s="11" t="s">
        <v>80</v>
      </c>
      <c r="AY104" s="223" t="s">
        <v>164</v>
      </c>
    </row>
    <row r="105" spans="2:65" s="1" customFormat="1" ht="31.5" customHeight="1">
      <c r="B105" s="41"/>
      <c r="C105" s="193" t="s">
        <v>235</v>
      </c>
      <c r="D105" s="193" t="s">
        <v>167</v>
      </c>
      <c r="E105" s="194" t="s">
        <v>1004</v>
      </c>
      <c r="F105" s="195" t="s">
        <v>1005</v>
      </c>
      <c r="G105" s="196" t="s">
        <v>314</v>
      </c>
      <c r="H105" s="197">
        <v>46</v>
      </c>
      <c r="I105" s="198"/>
      <c r="J105" s="199">
        <f>ROUND(I105*H105,2)</f>
        <v>0</v>
      </c>
      <c r="K105" s="195" t="s">
        <v>181</v>
      </c>
      <c r="L105" s="61"/>
      <c r="M105" s="200" t="s">
        <v>21</v>
      </c>
      <c r="N105" s="201" t="s">
        <v>43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171</v>
      </c>
      <c r="AT105" s="24" t="s">
        <v>167</v>
      </c>
      <c r="AU105" s="24" t="s">
        <v>80</v>
      </c>
      <c r="AY105" s="24" t="s">
        <v>164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80</v>
      </c>
      <c r="BK105" s="204">
        <f>ROUND(I105*H105,2)</f>
        <v>0</v>
      </c>
      <c r="BL105" s="24" t="s">
        <v>171</v>
      </c>
      <c r="BM105" s="24" t="s">
        <v>1183</v>
      </c>
    </row>
    <row r="106" spans="2:65" s="1" customFormat="1" ht="27">
      <c r="B106" s="41"/>
      <c r="C106" s="63"/>
      <c r="D106" s="208" t="s">
        <v>173</v>
      </c>
      <c r="E106" s="63"/>
      <c r="F106" s="209" t="s">
        <v>1184</v>
      </c>
      <c r="G106" s="63"/>
      <c r="H106" s="63"/>
      <c r="I106" s="163"/>
      <c r="J106" s="63"/>
      <c r="K106" s="63"/>
      <c r="L106" s="61"/>
      <c r="M106" s="207"/>
      <c r="N106" s="42"/>
      <c r="O106" s="42"/>
      <c r="P106" s="42"/>
      <c r="Q106" s="42"/>
      <c r="R106" s="42"/>
      <c r="S106" s="42"/>
      <c r="T106" s="78"/>
      <c r="AT106" s="24" t="s">
        <v>173</v>
      </c>
      <c r="AU106" s="24" t="s">
        <v>80</v>
      </c>
    </row>
    <row r="107" spans="2:65" s="1" customFormat="1" ht="44.25" customHeight="1">
      <c r="B107" s="41"/>
      <c r="C107" s="193" t="s">
        <v>10</v>
      </c>
      <c r="D107" s="193" t="s">
        <v>167</v>
      </c>
      <c r="E107" s="194" t="s">
        <v>1185</v>
      </c>
      <c r="F107" s="195" t="s">
        <v>1186</v>
      </c>
      <c r="G107" s="196" t="s">
        <v>314</v>
      </c>
      <c r="H107" s="197">
        <v>46</v>
      </c>
      <c r="I107" s="198"/>
      <c r="J107" s="199">
        <f>ROUND(I107*H107,2)</f>
        <v>0</v>
      </c>
      <c r="K107" s="195" t="s">
        <v>188</v>
      </c>
      <c r="L107" s="61"/>
      <c r="M107" s="200" t="s">
        <v>21</v>
      </c>
      <c r="N107" s="201" t="s">
        <v>43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171</v>
      </c>
      <c r="AT107" s="24" t="s">
        <v>167</v>
      </c>
      <c r="AU107" s="24" t="s">
        <v>80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1187</v>
      </c>
    </row>
    <row r="108" spans="2:65" s="10" customFormat="1" ht="37.35" customHeight="1">
      <c r="B108" s="176"/>
      <c r="C108" s="177"/>
      <c r="D108" s="178" t="s">
        <v>71</v>
      </c>
      <c r="E108" s="179" t="s">
        <v>162</v>
      </c>
      <c r="F108" s="179" t="s">
        <v>163</v>
      </c>
      <c r="G108" s="177"/>
      <c r="H108" s="177"/>
      <c r="I108" s="180"/>
      <c r="J108" s="181">
        <f>BK108</f>
        <v>0</v>
      </c>
      <c r="K108" s="177"/>
      <c r="L108" s="182"/>
      <c r="M108" s="183"/>
      <c r="N108" s="184"/>
      <c r="O108" s="184"/>
      <c r="P108" s="185">
        <f>P109+P137</f>
        <v>0</v>
      </c>
      <c r="Q108" s="184"/>
      <c r="R108" s="185">
        <f>R109+R137</f>
        <v>0.374276</v>
      </c>
      <c r="S108" s="184"/>
      <c r="T108" s="186">
        <f>T109+T137</f>
        <v>0</v>
      </c>
      <c r="AR108" s="187" t="s">
        <v>80</v>
      </c>
      <c r="AT108" s="188" t="s">
        <v>71</v>
      </c>
      <c r="AU108" s="188" t="s">
        <v>72</v>
      </c>
      <c r="AY108" s="187" t="s">
        <v>164</v>
      </c>
      <c r="BK108" s="189">
        <f>BK109+BK137</f>
        <v>0</v>
      </c>
    </row>
    <row r="109" spans="2:65" s="10" customFormat="1" ht="19.899999999999999" customHeight="1">
      <c r="B109" s="176"/>
      <c r="C109" s="177"/>
      <c r="D109" s="190" t="s">
        <v>71</v>
      </c>
      <c r="E109" s="191" t="s">
        <v>208</v>
      </c>
      <c r="F109" s="191" t="s">
        <v>490</v>
      </c>
      <c r="G109" s="177"/>
      <c r="H109" s="177"/>
      <c r="I109" s="180"/>
      <c r="J109" s="192">
        <f>BK109</f>
        <v>0</v>
      </c>
      <c r="K109" s="177"/>
      <c r="L109" s="182"/>
      <c r="M109" s="183"/>
      <c r="N109" s="184"/>
      <c r="O109" s="184"/>
      <c r="P109" s="185">
        <f>SUM(P110:P136)</f>
        <v>0</v>
      </c>
      <c r="Q109" s="184"/>
      <c r="R109" s="185">
        <f>SUM(R110:R136)</f>
        <v>0.374276</v>
      </c>
      <c r="S109" s="184"/>
      <c r="T109" s="186">
        <f>SUM(T110:T136)</f>
        <v>0</v>
      </c>
      <c r="AR109" s="187" t="s">
        <v>80</v>
      </c>
      <c r="AT109" s="188" t="s">
        <v>71</v>
      </c>
      <c r="AU109" s="188" t="s">
        <v>80</v>
      </c>
      <c r="AY109" s="187" t="s">
        <v>164</v>
      </c>
      <c r="BK109" s="189">
        <f>SUM(BK110:BK136)</f>
        <v>0</v>
      </c>
    </row>
    <row r="110" spans="2:65" s="1" customFormat="1" ht="31.5" customHeight="1">
      <c r="B110" s="41"/>
      <c r="C110" s="193" t="s">
        <v>243</v>
      </c>
      <c r="D110" s="193" t="s">
        <v>167</v>
      </c>
      <c r="E110" s="194" t="s">
        <v>1188</v>
      </c>
      <c r="F110" s="195" t="s">
        <v>1189</v>
      </c>
      <c r="G110" s="196" t="s">
        <v>486</v>
      </c>
      <c r="H110" s="197">
        <v>51</v>
      </c>
      <c r="I110" s="198"/>
      <c r="J110" s="199">
        <f t="shared" ref="J110:J136" si="0">ROUND(I110*H110,2)</f>
        <v>0</v>
      </c>
      <c r="K110" s="195" t="s">
        <v>181</v>
      </c>
      <c r="L110" s="61"/>
      <c r="M110" s="200" t="s">
        <v>21</v>
      </c>
      <c r="N110" s="201" t="s">
        <v>43</v>
      </c>
      <c r="O110" s="42"/>
      <c r="P110" s="202">
        <f t="shared" ref="P110:P136" si="1">O110*H110</f>
        <v>0</v>
      </c>
      <c r="Q110" s="202">
        <v>0</v>
      </c>
      <c r="R110" s="202">
        <f t="shared" ref="R110:R136" si="2">Q110*H110</f>
        <v>0</v>
      </c>
      <c r="S110" s="202">
        <v>0</v>
      </c>
      <c r="T110" s="203">
        <f t="shared" ref="T110:T136" si="3">S110*H110</f>
        <v>0</v>
      </c>
      <c r="AR110" s="24" t="s">
        <v>171</v>
      </c>
      <c r="AT110" s="24" t="s">
        <v>167</v>
      </c>
      <c r="AU110" s="24" t="s">
        <v>82</v>
      </c>
      <c r="AY110" s="24" t="s">
        <v>164</v>
      </c>
      <c r="BE110" s="204">
        <f t="shared" ref="BE110:BE136" si="4">IF(N110="základní",J110,0)</f>
        <v>0</v>
      </c>
      <c r="BF110" s="204">
        <f t="shared" ref="BF110:BF136" si="5">IF(N110="snížená",J110,0)</f>
        <v>0</v>
      </c>
      <c r="BG110" s="204">
        <f t="shared" ref="BG110:BG136" si="6">IF(N110="zákl. přenesená",J110,0)</f>
        <v>0</v>
      </c>
      <c r="BH110" s="204">
        <f t="shared" ref="BH110:BH136" si="7">IF(N110="sníž. přenesená",J110,0)</f>
        <v>0</v>
      </c>
      <c r="BI110" s="204">
        <f t="shared" ref="BI110:BI136" si="8">IF(N110="nulová",J110,0)</f>
        <v>0</v>
      </c>
      <c r="BJ110" s="24" t="s">
        <v>80</v>
      </c>
      <c r="BK110" s="204">
        <f t="shared" ref="BK110:BK136" si="9">ROUND(I110*H110,2)</f>
        <v>0</v>
      </c>
      <c r="BL110" s="24" t="s">
        <v>171</v>
      </c>
      <c r="BM110" s="24" t="s">
        <v>1190</v>
      </c>
    </row>
    <row r="111" spans="2:65" s="1" customFormat="1" ht="22.5" customHeight="1">
      <c r="B111" s="41"/>
      <c r="C111" s="238" t="s">
        <v>248</v>
      </c>
      <c r="D111" s="238" t="s">
        <v>369</v>
      </c>
      <c r="E111" s="239" t="s">
        <v>1191</v>
      </c>
      <c r="F111" s="240" t="s">
        <v>1192</v>
      </c>
      <c r="G111" s="241" t="s">
        <v>486</v>
      </c>
      <c r="H111" s="242">
        <v>53.6</v>
      </c>
      <c r="I111" s="243"/>
      <c r="J111" s="244">
        <f t="shared" si="0"/>
        <v>0</v>
      </c>
      <c r="K111" s="240" t="s">
        <v>181</v>
      </c>
      <c r="L111" s="245"/>
      <c r="M111" s="246" t="s">
        <v>21</v>
      </c>
      <c r="N111" s="247" t="s">
        <v>43</v>
      </c>
      <c r="O111" s="42"/>
      <c r="P111" s="202">
        <f t="shared" si="1"/>
        <v>0</v>
      </c>
      <c r="Q111" s="202">
        <v>3.1800000000000001E-3</v>
      </c>
      <c r="R111" s="202">
        <f t="shared" si="2"/>
        <v>0.17044800000000002</v>
      </c>
      <c r="S111" s="202">
        <v>0</v>
      </c>
      <c r="T111" s="203">
        <f t="shared" si="3"/>
        <v>0</v>
      </c>
      <c r="AR111" s="24" t="s">
        <v>208</v>
      </c>
      <c r="AT111" s="24" t="s">
        <v>369</v>
      </c>
      <c r="AU111" s="24" t="s">
        <v>82</v>
      </c>
      <c r="AY111" s="24" t="s">
        <v>164</v>
      </c>
      <c r="BE111" s="204">
        <f t="shared" si="4"/>
        <v>0</v>
      </c>
      <c r="BF111" s="204">
        <f t="shared" si="5"/>
        <v>0</v>
      </c>
      <c r="BG111" s="204">
        <f t="shared" si="6"/>
        <v>0</v>
      </c>
      <c r="BH111" s="204">
        <f t="shared" si="7"/>
        <v>0</v>
      </c>
      <c r="BI111" s="204">
        <f t="shared" si="8"/>
        <v>0</v>
      </c>
      <c r="BJ111" s="24" t="s">
        <v>80</v>
      </c>
      <c r="BK111" s="204">
        <f t="shared" si="9"/>
        <v>0</v>
      </c>
      <c r="BL111" s="24" t="s">
        <v>171</v>
      </c>
      <c r="BM111" s="24" t="s">
        <v>1193</v>
      </c>
    </row>
    <row r="112" spans="2:65" s="1" customFormat="1" ht="31.5" customHeight="1">
      <c r="B112" s="41"/>
      <c r="C112" s="193" t="s">
        <v>253</v>
      </c>
      <c r="D112" s="193" t="s">
        <v>167</v>
      </c>
      <c r="E112" s="194" t="s">
        <v>1194</v>
      </c>
      <c r="F112" s="195" t="s">
        <v>1195</v>
      </c>
      <c r="G112" s="196" t="s">
        <v>377</v>
      </c>
      <c r="H112" s="197">
        <v>5</v>
      </c>
      <c r="I112" s="198"/>
      <c r="J112" s="199">
        <f t="shared" si="0"/>
        <v>0</v>
      </c>
      <c r="K112" s="195" t="s">
        <v>181</v>
      </c>
      <c r="L112" s="61"/>
      <c r="M112" s="200" t="s">
        <v>21</v>
      </c>
      <c r="N112" s="201" t="s">
        <v>43</v>
      </c>
      <c r="O112" s="42"/>
      <c r="P112" s="202">
        <f t="shared" si="1"/>
        <v>0</v>
      </c>
      <c r="Q112" s="202">
        <v>1.6100000000000001E-3</v>
      </c>
      <c r="R112" s="202">
        <f t="shared" si="2"/>
        <v>8.0499999999999999E-3</v>
      </c>
      <c r="S112" s="202">
        <v>0</v>
      </c>
      <c r="T112" s="203">
        <f t="shared" si="3"/>
        <v>0</v>
      </c>
      <c r="AR112" s="24" t="s">
        <v>171</v>
      </c>
      <c r="AT112" s="24" t="s">
        <v>167</v>
      </c>
      <c r="AU112" s="24" t="s">
        <v>82</v>
      </c>
      <c r="AY112" s="24" t="s">
        <v>164</v>
      </c>
      <c r="BE112" s="204">
        <f t="shared" si="4"/>
        <v>0</v>
      </c>
      <c r="BF112" s="204">
        <f t="shared" si="5"/>
        <v>0</v>
      </c>
      <c r="BG112" s="204">
        <f t="shared" si="6"/>
        <v>0</v>
      </c>
      <c r="BH112" s="204">
        <f t="shared" si="7"/>
        <v>0</v>
      </c>
      <c r="BI112" s="204">
        <f t="shared" si="8"/>
        <v>0</v>
      </c>
      <c r="BJ112" s="24" t="s">
        <v>80</v>
      </c>
      <c r="BK112" s="204">
        <f t="shared" si="9"/>
        <v>0</v>
      </c>
      <c r="BL112" s="24" t="s">
        <v>171</v>
      </c>
      <c r="BM112" s="24" t="s">
        <v>1196</v>
      </c>
    </row>
    <row r="113" spans="2:65" s="1" customFormat="1" ht="22.5" customHeight="1">
      <c r="B113" s="41"/>
      <c r="C113" s="238" t="s">
        <v>257</v>
      </c>
      <c r="D113" s="238" t="s">
        <v>369</v>
      </c>
      <c r="E113" s="239" t="s">
        <v>1197</v>
      </c>
      <c r="F113" s="240" t="s">
        <v>1198</v>
      </c>
      <c r="G113" s="241" t="s">
        <v>377</v>
      </c>
      <c r="H113" s="242">
        <v>2</v>
      </c>
      <c r="I113" s="243"/>
      <c r="J113" s="244">
        <f t="shared" si="0"/>
        <v>0</v>
      </c>
      <c r="K113" s="240" t="s">
        <v>21</v>
      </c>
      <c r="L113" s="245"/>
      <c r="M113" s="246" t="s">
        <v>21</v>
      </c>
      <c r="N113" s="247" t="s">
        <v>43</v>
      </c>
      <c r="O113" s="42"/>
      <c r="P113" s="202">
        <f t="shared" si="1"/>
        <v>0</v>
      </c>
      <c r="Q113" s="202">
        <v>4.1999999999999997E-3</v>
      </c>
      <c r="R113" s="202">
        <f t="shared" si="2"/>
        <v>8.3999999999999995E-3</v>
      </c>
      <c r="S113" s="202">
        <v>0</v>
      </c>
      <c r="T113" s="203">
        <f t="shared" si="3"/>
        <v>0</v>
      </c>
      <c r="AR113" s="24" t="s">
        <v>208</v>
      </c>
      <c r="AT113" s="24" t="s">
        <v>369</v>
      </c>
      <c r="AU113" s="24" t="s">
        <v>82</v>
      </c>
      <c r="AY113" s="24" t="s">
        <v>164</v>
      </c>
      <c r="BE113" s="204">
        <f t="shared" si="4"/>
        <v>0</v>
      </c>
      <c r="BF113" s="204">
        <f t="shared" si="5"/>
        <v>0</v>
      </c>
      <c r="BG113" s="204">
        <f t="shared" si="6"/>
        <v>0</v>
      </c>
      <c r="BH113" s="204">
        <f t="shared" si="7"/>
        <v>0</v>
      </c>
      <c r="BI113" s="204">
        <f t="shared" si="8"/>
        <v>0</v>
      </c>
      <c r="BJ113" s="24" t="s">
        <v>80</v>
      </c>
      <c r="BK113" s="204">
        <f t="shared" si="9"/>
        <v>0</v>
      </c>
      <c r="BL113" s="24" t="s">
        <v>171</v>
      </c>
      <c r="BM113" s="24" t="s">
        <v>1199</v>
      </c>
    </row>
    <row r="114" spans="2:65" s="1" customFormat="1" ht="31.5" customHeight="1">
      <c r="B114" s="41"/>
      <c r="C114" s="238" t="s">
        <v>263</v>
      </c>
      <c r="D114" s="238" t="s">
        <v>369</v>
      </c>
      <c r="E114" s="239" t="s">
        <v>1200</v>
      </c>
      <c r="F114" s="240" t="s">
        <v>1201</v>
      </c>
      <c r="G114" s="241" t="s">
        <v>377</v>
      </c>
      <c r="H114" s="242">
        <v>1</v>
      </c>
      <c r="I114" s="243"/>
      <c r="J114" s="244">
        <f t="shared" si="0"/>
        <v>0</v>
      </c>
      <c r="K114" s="240" t="s">
        <v>181</v>
      </c>
      <c r="L114" s="245"/>
      <c r="M114" s="246" t="s">
        <v>21</v>
      </c>
      <c r="N114" s="247" t="s">
        <v>43</v>
      </c>
      <c r="O114" s="42"/>
      <c r="P114" s="202">
        <f t="shared" si="1"/>
        <v>0</v>
      </c>
      <c r="Q114" s="202">
        <v>7.7000000000000002E-3</v>
      </c>
      <c r="R114" s="202">
        <f t="shared" si="2"/>
        <v>7.7000000000000002E-3</v>
      </c>
      <c r="S114" s="202">
        <v>0</v>
      </c>
      <c r="T114" s="203">
        <f t="shared" si="3"/>
        <v>0</v>
      </c>
      <c r="AR114" s="24" t="s">
        <v>208</v>
      </c>
      <c r="AT114" s="24" t="s">
        <v>369</v>
      </c>
      <c r="AU114" s="24" t="s">
        <v>82</v>
      </c>
      <c r="AY114" s="24" t="s">
        <v>164</v>
      </c>
      <c r="BE114" s="204">
        <f t="shared" si="4"/>
        <v>0</v>
      </c>
      <c r="BF114" s="204">
        <f t="shared" si="5"/>
        <v>0</v>
      </c>
      <c r="BG114" s="204">
        <f t="shared" si="6"/>
        <v>0</v>
      </c>
      <c r="BH114" s="204">
        <f t="shared" si="7"/>
        <v>0</v>
      </c>
      <c r="BI114" s="204">
        <f t="shared" si="8"/>
        <v>0</v>
      </c>
      <c r="BJ114" s="24" t="s">
        <v>80</v>
      </c>
      <c r="BK114" s="204">
        <f t="shared" si="9"/>
        <v>0</v>
      </c>
      <c r="BL114" s="24" t="s">
        <v>171</v>
      </c>
      <c r="BM114" s="24" t="s">
        <v>1202</v>
      </c>
    </row>
    <row r="115" spans="2:65" s="1" customFormat="1" ht="22.5" customHeight="1">
      <c r="B115" s="41"/>
      <c r="C115" s="238" t="s">
        <v>9</v>
      </c>
      <c r="D115" s="238" t="s">
        <v>369</v>
      </c>
      <c r="E115" s="239" t="s">
        <v>1203</v>
      </c>
      <c r="F115" s="240" t="s">
        <v>1204</v>
      </c>
      <c r="G115" s="241" t="s">
        <v>377</v>
      </c>
      <c r="H115" s="242">
        <v>1</v>
      </c>
      <c r="I115" s="243"/>
      <c r="J115" s="244">
        <f t="shared" si="0"/>
        <v>0</v>
      </c>
      <c r="K115" s="240" t="s">
        <v>181</v>
      </c>
      <c r="L115" s="245"/>
      <c r="M115" s="246" t="s">
        <v>21</v>
      </c>
      <c r="N115" s="247" t="s">
        <v>43</v>
      </c>
      <c r="O115" s="42"/>
      <c r="P115" s="202">
        <f t="shared" si="1"/>
        <v>0</v>
      </c>
      <c r="Q115" s="202">
        <v>1.12E-2</v>
      </c>
      <c r="R115" s="202">
        <f t="shared" si="2"/>
        <v>1.12E-2</v>
      </c>
      <c r="S115" s="202">
        <v>0</v>
      </c>
      <c r="T115" s="203">
        <f t="shared" si="3"/>
        <v>0</v>
      </c>
      <c r="AR115" s="24" t="s">
        <v>208</v>
      </c>
      <c r="AT115" s="24" t="s">
        <v>369</v>
      </c>
      <c r="AU115" s="24" t="s">
        <v>82</v>
      </c>
      <c r="AY115" s="24" t="s">
        <v>164</v>
      </c>
      <c r="BE115" s="204">
        <f t="shared" si="4"/>
        <v>0</v>
      </c>
      <c r="BF115" s="204">
        <f t="shared" si="5"/>
        <v>0</v>
      </c>
      <c r="BG115" s="204">
        <f t="shared" si="6"/>
        <v>0</v>
      </c>
      <c r="BH115" s="204">
        <f t="shared" si="7"/>
        <v>0</v>
      </c>
      <c r="BI115" s="204">
        <f t="shared" si="8"/>
        <v>0</v>
      </c>
      <c r="BJ115" s="24" t="s">
        <v>80</v>
      </c>
      <c r="BK115" s="204">
        <f t="shared" si="9"/>
        <v>0</v>
      </c>
      <c r="BL115" s="24" t="s">
        <v>171</v>
      </c>
      <c r="BM115" s="24" t="s">
        <v>1205</v>
      </c>
    </row>
    <row r="116" spans="2:65" s="1" customFormat="1" ht="31.5" customHeight="1">
      <c r="B116" s="41"/>
      <c r="C116" s="238" t="s">
        <v>274</v>
      </c>
      <c r="D116" s="238" t="s">
        <v>369</v>
      </c>
      <c r="E116" s="239" t="s">
        <v>1206</v>
      </c>
      <c r="F116" s="240" t="s">
        <v>1207</v>
      </c>
      <c r="G116" s="241" t="s">
        <v>377</v>
      </c>
      <c r="H116" s="242">
        <v>1</v>
      </c>
      <c r="I116" s="243"/>
      <c r="J116" s="244">
        <f t="shared" si="0"/>
        <v>0</v>
      </c>
      <c r="K116" s="240" t="s">
        <v>21</v>
      </c>
      <c r="L116" s="245"/>
      <c r="M116" s="246" t="s">
        <v>21</v>
      </c>
      <c r="N116" s="247" t="s">
        <v>43</v>
      </c>
      <c r="O116" s="42"/>
      <c r="P116" s="202">
        <f t="shared" si="1"/>
        <v>0</v>
      </c>
      <c r="Q116" s="202">
        <v>8.0000000000000004E-4</v>
      </c>
      <c r="R116" s="202">
        <f t="shared" si="2"/>
        <v>8.0000000000000004E-4</v>
      </c>
      <c r="S116" s="202">
        <v>0</v>
      </c>
      <c r="T116" s="203">
        <f t="shared" si="3"/>
        <v>0</v>
      </c>
      <c r="AR116" s="24" t="s">
        <v>182</v>
      </c>
      <c r="AT116" s="24" t="s">
        <v>369</v>
      </c>
      <c r="AU116" s="24" t="s">
        <v>82</v>
      </c>
      <c r="AY116" s="24" t="s">
        <v>164</v>
      </c>
      <c r="BE116" s="204">
        <f t="shared" si="4"/>
        <v>0</v>
      </c>
      <c r="BF116" s="204">
        <f t="shared" si="5"/>
        <v>0</v>
      </c>
      <c r="BG116" s="204">
        <f t="shared" si="6"/>
        <v>0</v>
      </c>
      <c r="BH116" s="204">
        <f t="shared" si="7"/>
        <v>0</v>
      </c>
      <c r="BI116" s="204">
        <f t="shared" si="8"/>
        <v>0</v>
      </c>
      <c r="BJ116" s="24" t="s">
        <v>80</v>
      </c>
      <c r="BK116" s="204">
        <f t="shared" si="9"/>
        <v>0</v>
      </c>
      <c r="BL116" s="24" t="s">
        <v>182</v>
      </c>
      <c r="BM116" s="24" t="s">
        <v>1208</v>
      </c>
    </row>
    <row r="117" spans="2:65" s="1" customFormat="1" ht="31.5" customHeight="1">
      <c r="B117" s="41"/>
      <c r="C117" s="193" t="s">
        <v>280</v>
      </c>
      <c r="D117" s="193" t="s">
        <v>167</v>
      </c>
      <c r="E117" s="194" t="s">
        <v>1209</v>
      </c>
      <c r="F117" s="195" t="s">
        <v>1210</v>
      </c>
      <c r="G117" s="196" t="s">
        <v>377</v>
      </c>
      <c r="H117" s="197">
        <v>4</v>
      </c>
      <c r="I117" s="198"/>
      <c r="J117" s="199">
        <f t="shared" si="0"/>
        <v>0</v>
      </c>
      <c r="K117" s="195" t="s">
        <v>181</v>
      </c>
      <c r="L117" s="61"/>
      <c r="M117" s="200" t="s">
        <v>21</v>
      </c>
      <c r="N117" s="201" t="s">
        <v>43</v>
      </c>
      <c r="O117" s="42"/>
      <c r="P117" s="202">
        <f t="shared" si="1"/>
        <v>0</v>
      </c>
      <c r="Q117" s="202">
        <v>0</v>
      </c>
      <c r="R117" s="202">
        <f t="shared" si="2"/>
        <v>0</v>
      </c>
      <c r="S117" s="202">
        <v>0</v>
      </c>
      <c r="T117" s="203">
        <f t="shared" si="3"/>
        <v>0</v>
      </c>
      <c r="AR117" s="24" t="s">
        <v>171</v>
      </c>
      <c r="AT117" s="24" t="s">
        <v>167</v>
      </c>
      <c r="AU117" s="24" t="s">
        <v>82</v>
      </c>
      <c r="AY117" s="24" t="s">
        <v>164</v>
      </c>
      <c r="BE117" s="204">
        <f t="shared" si="4"/>
        <v>0</v>
      </c>
      <c r="BF117" s="204">
        <f t="shared" si="5"/>
        <v>0</v>
      </c>
      <c r="BG117" s="204">
        <f t="shared" si="6"/>
        <v>0</v>
      </c>
      <c r="BH117" s="204">
        <f t="shared" si="7"/>
        <v>0</v>
      </c>
      <c r="BI117" s="204">
        <f t="shared" si="8"/>
        <v>0</v>
      </c>
      <c r="BJ117" s="24" t="s">
        <v>80</v>
      </c>
      <c r="BK117" s="204">
        <f t="shared" si="9"/>
        <v>0</v>
      </c>
      <c r="BL117" s="24" t="s">
        <v>171</v>
      </c>
      <c r="BM117" s="24" t="s">
        <v>1211</v>
      </c>
    </row>
    <row r="118" spans="2:65" s="1" customFormat="1" ht="22.5" customHeight="1">
      <c r="B118" s="41"/>
      <c r="C118" s="238" t="s">
        <v>284</v>
      </c>
      <c r="D118" s="238" t="s">
        <v>369</v>
      </c>
      <c r="E118" s="239" t="s">
        <v>1212</v>
      </c>
      <c r="F118" s="240" t="s">
        <v>1213</v>
      </c>
      <c r="G118" s="241" t="s">
        <v>377</v>
      </c>
      <c r="H118" s="242">
        <v>1</v>
      </c>
      <c r="I118" s="243"/>
      <c r="J118" s="244">
        <f t="shared" si="0"/>
        <v>0</v>
      </c>
      <c r="K118" s="240" t="s">
        <v>181</v>
      </c>
      <c r="L118" s="245"/>
      <c r="M118" s="246" t="s">
        <v>21</v>
      </c>
      <c r="N118" s="247" t="s">
        <v>43</v>
      </c>
      <c r="O118" s="42"/>
      <c r="P118" s="202">
        <f t="shared" si="1"/>
        <v>0</v>
      </c>
      <c r="Q118" s="202">
        <v>5.5999999999999995E-4</v>
      </c>
      <c r="R118" s="202">
        <f t="shared" si="2"/>
        <v>5.5999999999999995E-4</v>
      </c>
      <c r="S118" s="202">
        <v>0</v>
      </c>
      <c r="T118" s="203">
        <f t="shared" si="3"/>
        <v>0</v>
      </c>
      <c r="AR118" s="24" t="s">
        <v>208</v>
      </c>
      <c r="AT118" s="24" t="s">
        <v>369</v>
      </c>
      <c r="AU118" s="24" t="s">
        <v>82</v>
      </c>
      <c r="AY118" s="24" t="s">
        <v>164</v>
      </c>
      <c r="BE118" s="204">
        <f t="shared" si="4"/>
        <v>0</v>
      </c>
      <c r="BF118" s="204">
        <f t="shared" si="5"/>
        <v>0</v>
      </c>
      <c r="BG118" s="204">
        <f t="shared" si="6"/>
        <v>0</v>
      </c>
      <c r="BH118" s="204">
        <f t="shared" si="7"/>
        <v>0</v>
      </c>
      <c r="BI118" s="204">
        <f t="shared" si="8"/>
        <v>0</v>
      </c>
      <c r="BJ118" s="24" t="s">
        <v>80</v>
      </c>
      <c r="BK118" s="204">
        <f t="shared" si="9"/>
        <v>0</v>
      </c>
      <c r="BL118" s="24" t="s">
        <v>171</v>
      </c>
      <c r="BM118" s="24" t="s">
        <v>1214</v>
      </c>
    </row>
    <row r="119" spans="2:65" s="1" customFormat="1" ht="22.5" customHeight="1">
      <c r="B119" s="41"/>
      <c r="C119" s="238" t="s">
        <v>288</v>
      </c>
      <c r="D119" s="238" t="s">
        <v>369</v>
      </c>
      <c r="E119" s="239" t="s">
        <v>1215</v>
      </c>
      <c r="F119" s="240" t="s">
        <v>1216</v>
      </c>
      <c r="G119" s="241" t="s">
        <v>377</v>
      </c>
      <c r="H119" s="242">
        <v>1</v>
      </c>
      <c r="I119" s="243"/>
      <c r="J119" s="244">
        <f t="shared" si="0"/>
        <v>0</v>
      </c>
      <c r="K119" s="240" t="s">
        <v>21</v>
      </c>
      <c r="L119" s="245"/>
      <c r="M119" s="246" t="s">
        <v>21</v>
      </c>
      <c r="N119" s="247" t="s">
        <v>43</v>
      </c>
      <c r="O119" s="42"/>
      <c r="P119" s="202">
        <f t="shared" si="1"/>
        <v>0</v>
      </c>
      <c r="Q119" s="202">
        <v>5.5999999999999995E-4</v>
      </c>
      <c r="R119" s="202">
        <f t="shared" si="2"/>
        <v>5.5999999999999995E-4</v>
      </c>
      <c r="S119" s="202">
        <v>0</v>
      </c>
      <c r="T119" s="203">
        <f t="shared" si="3"/>
        <v>0</v>
      </c>
      <c r="AR119" s="24" t="s">
        <v>208</v>
      </c>
      <c r="AT119" s="24" t="s">
        <v>369</v>
      </c>
      <c r="AU119" s="24" t="s">
        <v>82</v>
      </c>
      <c r="AY119" s="24" t="s">
        <v>164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24" t="s">
        <v>80</v>
      </c>
      <c r="BK119" s="204">
        <f t="shared" si="9"/>
        <v>0</v>
      </c>
      <c r="BL119" s="24" t="s">
        <v>171</v>
      </c>
      <c r="BM119" s="24" t="s">
        <v>1217</v>
      </c>
    </row>
    <row r="120" spans="2:65" s="1" customFormat="1" ht="22.5" customHeight="1">
      <c r="B120" s="41"/>
      <c r="C120" s="238" t="s">
        <v>404</v>
      </c>
      <c r="D120" s="238" t="s">
        <v>369</v>
      </c>
      <c r="E120" s="239" t="s">
        <v>1218</v>
      </c>
      <c r="F120" s="240" t="s">
        <v>1219</v>
      </c>
      <c r="G120" s="241" t="s">
        <v>377</v>
      </c>
      <c r="H120" s="242">
        <v>1</v>
      </c>
      <c r="I120" s="243"/>
      <c r="J120" s="244">
        <f t="shared" si="0"/>
        <v>0</v>
      </c>
      <c r="K120" s="240" t="s">
        <v>21</v>
      </c>
      <c r="L120" s="245"/>
      <c r="M120" s="246" t="s">
        <v>21</v>
      </c>
      <c r="N120" s="247" t="s">
        <v>43</v>
      </c>
      <c r="O120" s="42"/>
      <c r="P120" s="202">
        <f t="shared" si="1"/>
        <v>0</v>
      </c>
      <c r="Q120" s="202">
        <v>5.5999999999999995E-4</v>
      </c>
      <c r="R120" s="202">
        <f t="shared" si="2"/>
        <v>5.5999999999999995E-4</v>
      </c>
      <c r="S120" s="202">
        <v>0</v>
      </c>
      <c r="T120" s="203">
        <f t="shared" si="3"/>
        <v>0</v>
      </c>
      <c r="AR120" s="24" t="s">
        <v>208</v>
      </c>
      <c r="AT120" s="24" t="s">
        <v>369</v>
      </c>
      <c r="AU120" s="24" t="s">
        <v>82</v>
      </c>
      <c r="AY120" s="24" t="s">
        <v>164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24" t="s">
        <v>80</v>
      </c>
      <c r="BK120" s="204">
        <f t="shared" si="9"/>
        <v>0</v>
      </c>
      <c r="BL120" s="24" t="s">
        <v>171</v>
      </c>
      <c r="BM120" s="24" t="s">
        <v>1220</v>
      </c>
    </row>
    <row r="121" spans="2:65" s="1" customFormat="1" ht="22.5" customHeight="1">
      <c r="B121" s="41"/>
      <c r="C121" s="238" t="s">
        <v>408</v>
      </c>
      <c r="D121" s="238" t="s">
        <v>369</v>
      </c>
      <c r="E121" s="239" t="s">
        <v>1221</v>
      </c>
      <c r="F121" s="240" t="s">
        <v>1222</v>
      </c>
      <c r="G121" s="241" t="s">
        <v>377</v>
      </c>
      <c r="H121" s="242">
        <v>1</v>
      </c>
      <c r="I121" s="243"/>
      <c r="J121" s="244">
        <f t="shared" si="0"/>
        <v>0</v>
      </c>
      <c r="K121" s="240" t="s">
        <v>21</v>
      </c>
      <c r="L121" s="245"/>
      <c r="M121" s="246" t="s">
        <v>21</v>
      </c>
      <c r="N121" s="247" t="s">
        <v>43</v>
      </c>
      <c r="O121" s="42"/>
      <c r="P121" s="202">
        <f t="shared" si="1"/>
        <v>0</v>
      </c>
      <c r="Q121" s="202">
        <v>5.5999999999999995E-4</v>
      </c>
      <c r="R121" s="202">
        <f t="shared" si="2"/>
        <v>5.5999999999999995E-4</v>
      </c>
      <c r="S121" s="202">
        <v>0</v>
      </c>
      <c r="T121" s="203">
        <f t="shared" si="3"/>
        <v>0</v>
      </c>
      <c r="AR121" s="24" t="s">
        <v>208</v>
      </c>
      <c r="AT121" s="24" t="s">
        <v>369</v>
      </c>
      <c r="AU121" s="24" t="s">
        <v>82</v>
      </c>
      <c r="AY121" s="24" t="s">
        <v>164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24" t="s">
        <v>80</v>
      </c>
      <c r="BK121" s="204">
        <f t="shared" si="9"/>
        <v>0</v>
      </c>
      <c r="BL121" s="24" t="s">
        <v>171</v>
      </c>
      <c r="BM121" s="24" t="s">
        <v>1223</v>
      </c>
    </row>
    <row r="122" spans="2:65" s="1" customFormat="1" ht="31.5" customHeight="1">
      <c r="B122" s="41"/>
      <c r="C122" s="193" t="s">
        <v>416</v>
      </c>
      <c r="D122" s="193" t="s">
        <v>167</v>
      </c>
      <c r="E122" s="194" t="s">
        <v>1224</v>
      </c>
      <c r="F122" s="195" t="s">
        <v>1225</v>
      </c>
      <c r="G122" s="196" t="s">
        <v>377</v>
      </c>
      <c r="H122" s="197">
        <v>1</v>
      </c>
      <c r="I122" s="198"/>
      <c r="J122" s="199">
        <f t="shared" si="0"/>
        <v>0</v>
      </c>
      <c r="K122" s="195" t="s">
        <v>181</v>
      </c>
      <c r="L122" s="61"/>
      <c r="M122" s="200" t="s">
        <v>21</v>
      </c>
      <c r="N122" s="201" t="s">
        <v>43</v>
      </c>
      <c r="O122" s="42"/>
      <c r="P122" s="202">
        <f t="shared" si="1"/>
        <v>0</v>
      </c>
      <c r="Q122" s="202">
        <v>0</v>
      </c>
      <c r="R122" s="202">
        <f t="shared" si="2"/>
        <v>0</v>
      </c>
      <c r="S122" s="202">
        <v>0</v>
      </c>
      <c r="T122" s="203">
        <f t="shared" si="3"/>
        <v>0</v>
      </c>
      <c r="AR122" s="24" t="s">
        <v>171</v>
      </c>
      <c r="AT122" s="24" t="s">
        <v>167</v>
      </c>
      <c r="AU122" s="24" t="s">
        <v>82</v>
      </c>
      <c r="AY122" s="24" t="s">
        <v>164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24" t="s">
        <v>80</v>
      </c>
      <c r="BK122" s="204">
        <f t="shared" si="9"/>
        <v>0</v>
      </c>
      <c r="BL122" s="24" t="s">
        <v>171</v>
      </c>
      <c r="BM122" s="24" t="s">
        <v>1226</v>
      </c>
    </row>
    <row r="123" spans="2:65" s="1" customFormat="1" ht="22.5" customHeight="1">
      <c r="B123" s="41"/>
      <c r="C123" s="238" t="s">
        <v>421</v>
      </c>
      <c r="D123" s="238" t="s">
        <v>369</v>
      </c>
      <c r="E123" s="239" t="s">
        <v>1227</v>
      </c>
      <c r="F123" s="240" t="s">
        <v>1228</v>
      </c>
      <c r="G123" s="241" t="s">
        <v>377</v>
      </c>
      <c r="H123" s="242">
        <v>1</v>
      </c>
      <c r="I123" s="243"/>
      <c r="J123" s="244">
        <f t="shared" si="0"/>
        <v>0</v>
      </c>
      <c r="K123" s="240" t="s">
        <v>181</v>
      </c>
      <c r="L123" s="245"/>
      <c r="M123" s="246" t="s">
        <v>21</v>
      </c>
      <c r="N123" s="247" t="s">
        <v>43</v>
      </c>
      <c r="O123" s="42"/>
      <c r="P123" s="202">
        <f t="shared" si="1"/>
        <v>0</v>
      </c>
      <c r="Q123" s="202">
        <v>6.8000000000000005E-4</v>
      </c>
      <c r="R123" s="202">
        <f t="shared" si="2"/>
        <v>6.8000000000000005E-4</v>
      </c>
      <c r="S123" s="202">
        <v>0</v>
      </c>
      <c r="T123" s="203">
        <f t="shared" si="3"/>
        <v>0</v>
      </c>
      <c r="AR123" s="24" t="s">
        <v>208</v>
      </c>
      <c r="AT123" s="24" t="s">
        <v>369</v>
      </c>
      <c r="AU123" s="24" t="s">
        <v>82</v>
      </c>
      <c r="AY123" s="24" t="s">
        <v>164</v>
      </c>
      <c r="BE123" s="204">
        <f t="shared" si="4"/>
        <v>0</v>
      </c>
      <c r="BF123" s="204">
        <f t="shared" si="5"/>
        <v>0</v>
      </c>
      <c r="BG123" s="204">
        <f t="shared" si="6"/>
        <v>0</v>
      </c>
      <c r="BH123" s="204">
        <f t="shared" si="7"/>
        <v>0</v>
      </c>
      <c r="BI123" s="204">
        <f t="shared" si="8"/>
        <v>0</v>
      </c>
      <c r="BJ123" s="24" t="s">
        <v>80</v>
      </c>
      <c r="BK123" s="204">
        <f t="shared" si="9"/>
        <v>0</v>
      </c>
      <c r="BL123" s="24" t="s">
        <v>171</v>
      </c>
      <c r="BM123" s="24" t="s">
        <v>1229</v>
      </c>
    </row>
    <row r="124" spans="2:65" s="1" customFormat="1" ht="31.5" customHeight="1">
      <c r="B124" s="41"/>
      <c r="C124" s="193" t="s">
        <v>426</v>
      </c>
      <c r="D124" s="193" t="s">
        <v>167</v>
      </c>
      <c r="E124" s="194" t="s">
        <v>1230</v>
      </c>
      <c r="F124" s="195" t="s">
        <v>1231</v>
      </c>
      <c r="G124" s="196" t="s">
        <v>377</v>
      </c>
      <c r="H124" s="197">
        <v>1</v>
      </c>
      <c r="I124" s="198"/>
      <c r="J124" s="199">
        <f t="shared" si="0"/>
        <v>0</v>
      </c>
      <c r="K124" s="195" t="s">
        <v>21</v>
      </c>
      <c r="L124" s="61"/>
      <c r="M124" s="200" t="s">
        <v>21</v>
      </c>
      <c r="N124" s="201" t="s">
        <v>43</v>
      </c>
      <c r="O124" s="42"/>
      <c r="P124" s="202">
        <f t="shared" si="1"/>
        <v>0</v>
      </c>
      <c r="Q124" s="202">
        <v>0</v>
      </c>
      <c r="R124" s="202">
        <f t="shared" si="2"/>
        <v>0</v>
      </c>
      <c r="S124" s="202">
        <v>0</v>
      </c>
      <c r="T124" s="203">
        <f t="shared" si="3"/>
        <v>0</v>
      </c>
      <c r="AR124" s="24" t="s">
        <v>171</v>
      </c>
      <c r="AT124" s="24" t="s">
        <v>167</v>
      </c>
      <c r="AU124" s="24" t="s">
        <v>82</v>
      </c>
      <c r="AY124" s="24" t="s">
        <v>164</v>
      </c>
      <c r="BE124" s="204">
        <f t="shared" si="4"/>
        <v>0</v>
      </c>
      <c r="BF124" s="204">
        <f t="shared" si="5"/>
        <v>0</v>
      </c>
      <c r="BG124" s="204">
        <f t="shared" si="6"/>
        <v>0</v>
      </c>
      <c r="BH124" s="204">
        <f t="shared" si="7"/>
        <v>0</v>
      </c>
      <c r="BI124" s="204">
        <f t="shared" si="8"/>
        <v>0</v>
      </c>
      <c r="BJ124" s="24" t="s">
        <v>80</v>
      </c>
      <c r="BK124" s="204">
        <f t="shared" si="9"/>
        <v>0</v>
      </c>
      <c r="BL124" s="24" t="s">
        <v>171</v>
      </c>
      <c r="BM124" s="24" t="s">
        <v>1232</v>
      </c>
    </row>
    <row r="125" spans="2:65" s="1" customFormat="1" ht="22.5" customHeight="1">
      <c r="B125" s="41"/>
      <c r="C125" s="238" t="s">
        <v>431</v>
      </c>
      <c r="D125" s="238" t="s">
        <v>369</v>
      </c>
      <c r="E125" s="239" t="s">
        <v>1233</v>
      </c>
      <c r="F125" s="240" t="s">
        <v>1234</v>
      </c>
      <c r="G125" s="241" t="s">
        <v>377</v>
      </c>
      <c r="H125" s="242">
        <v>1</v>
      </c>
      <c r="I125" s="243"/>
      <c r="J125" s="244">
        <f t="shared" si="0"/>
        <v>0</v>
      </c>
      <c r="K125" s="240" t="s">
        <v>181</v>
      </c>
      <c r="L125" s="245"/>
      <c r="M125" s="246" t="s">
        <v>21</v>
      </c>
      <c r="N125" s="247" t="s">
        <v>43</v>
      </c>
      <c r="O125" s="42"/>
      <c r="P125" s="202">
        <f t="shared" si="1"/>
        <v>0</v>
      </c>
      <c r="Q125" s="202">
        <v>4.8000000000000001E-4</v>
      </c>
      <c r="R125" s="202">
        <f t="shared" si="2"/>
        <v>4.8000000000000001E-4</v>
      </c>
      <c r="S125" s="202">
        <v>0</v>
      </c>
      <c r="T125" s="203">
        <f t="shared" si="3"/>
        <v>0</v>
      </c>
      <c r="AR125" s="24" t="s">
        <v>182</v>
      </c>
      <c r="AT125" s="24" t="s">
        <v>369</v>
      </c>
      <c r="AU125" s="24" t="s">
        <v>82</v>
      </c>
      <c r="AY125" s="24" t="s">
        <v>164</v>
      </c>
      <c r="BE125" s="204">
        <f t="shared" si="4"/>
        <v>0</v>
      </c>
      <c r="BF125" s="204">
        <f t="shared" si="5"/>
        <v>0</v>
      </c>
      <c r="BG125" s="204">
        <f t="shared" si="6"/>
        <v>0</v>
      </c>
      <c r="BH125" s="204">
        <f t="shared" si="7"/>
        <v>0</v>
      </c>
      <c r="BI125" s="204">
        <f t="shared" si="8"/>
        <v>0</v>
      </c>
      <c r="BJ125" s="24" t="s">
        <v>80</v>
      </c>
      <c r="BK125" s="204">
        <f t="shared" si="9"/>
        <v>0</v>
      </c>
      <c r="BL125" s="24" t="s">
        <v>182</v>
      </c>
      <c r="BM125" s="24" t="s">
        <v>1235</v>
      </c>
    </row>
    <row r="126" spans="2:65" s="1" customFormat="1" ht="31.5" customHeight="1">
      <c r="B126" s="41"/>
      <c r="C126" s="193" t="s">
        <v>439</v>
      </c>
      <c r="D126" s="193" t="s">
        <v>167</v>
      </c>
      <c r="E126" s="194" t="s">
        <v>1236</v>
      </c>
      <c r="F126" s="195" t="s">
        <v>1237</v>
      </c>
      <c r="G126" s="196" t="s">
        <v>377</v>
      </c>
      <c r="H126" s="197">
        <v>1</v>
      </c>
      <c r="I126" s="198"/>
      <c r="J126" s="199">
        <f t="shared" si="0"/>
        <v>0</v>
      </c>
      <c r="K126" s="195" t="s">
        <v>181</v>
      </c>
      <c r="L126" s="61"/>
      <c r="M126" s="200" t="s">
        <v>21</v>
      </c>
      <c r="N126" s="201" t="s">
        <v>43</v>
      </c>
      <c r="O126" s="42"/>
      <c r="P126" s="202">
        <f t="shared" si="1"/>
        <v>0</v>
      </c>
      <c r="Q126" s="202">
        <v>8.5999999999999998E-4</v>
      </c>
      <c r="R126" s="202">
        <f t="shared" si="2"/>
        <v>8.5999999999999998E-4</v>
      </c>
      <c r="S126" s="202">
        <v>0</v>
      </c>
      <c r="T126" s="203">
        <f t="shared" si="3"/>
        <v>0</v>
      </c>
      <c r="AR126" s="24" t="s">
        <v>171</v>
      </c>
      <c r="AT126" s="24" t="s">
        <v>167</v>
      </c>
      <c r="AU126" s="24" t="s">
        <v>82</v>
      </c>
      <c r="AY126" s="24" t="s">
        <v>164</v>
      </c>
      <c r="BE126" s="204">
        <f t="shared" si="4"/>
        <v>0</v>
      </c>
      <c r="BF126" s="204">
        <f t="shared" si="5"/>
        <v>0</v>
      </c>
      <c r="BG126" s="204">
        <f t="shared" si="6"/>
        <v>0</v>
      </c>
      <c r="BH126" s="204">
        <f t="shared" si="7"/>
        <v>0</v>
      </c>
      <c r="BI126" s="204">
        <f t="shared" si="8"/>
        <v>0</v>
      </c>
      <c r="BJ126" s="24" t="s">
        <v>80</v>
      </c>
      <c r="BK126" s="204">
        <f t="shared" si="9"/>
        <v>0</v>
      </c>
      <c r="BL126" s="24" t="s">
        <v>171</v>
      </c>
      <c r="BM126" s="24" t="s">
        <v>1238</v>
      </c>
    </row>
    <row r="127" spans="2:65" s="1" customFormat="1" ht="22.5" customHeight="1">
      <c r="B127" s="41"/>
      <c r="C127" s="238" t="s">
        <v>445</v>
      </c>
      <c r="D127" s="238" t="s">
        <v>369</v>
      </c>
      <c r="E127" s="239" t="s">
        <v>1239</v>
      </c>
      <c r="F127" s="240" t="s">
        <v>1240</v>
      </c>
      <c r="G127" s="241" t="s">
        <v>377</v>
      </c>
      <c r="H127" s="242">
        <v>1</v>
      </c>
      <c r="I127" s="243"/>
      <c r="J127" s="244">
        <f t="shared" si="0"/>
        <v>0</v>
      </c>
      <c r="K127" s="240" t="s">
        <v>181</v>
      </c>
      <c r="L127" s="245"/>
      <c r="M127" s="246" t="s">
        <v>21</v>
      </c>
      <c r="N127" s="247" t="s">
        <v>43</v>
      </c>
      <c r="O127" s="42"/>
      <c r="P127" s="202">
        <f t="shared" si="1"/>
        <v>0</v>
      </c>
      <c r="Q127" s="202">
        <v>1.555E-2</v>
      </c>
      <c r="R127" s="202">
        <f t="shared" si="2"/>
        <v>1.555E-2</v>
      </c>
      <c r="S127" s="202">
        <v>0</v>
      </c>
      <c r="T127" s="203">
        <f t="shared" si="3"/>
        <v>0</v>
      </c>
      <c r="AR127" s="24" t="s">
        <v>208</v>
      </c>
      <c r="AT127" s="24" t="s">
        <v>369</v>
      </c>
      <c r="AU127" s="24" t="s">
        <v>82</v>
      </c>
      <c r="AY127" s="24" t="s">
        <v>164</v>
      </c>
      <c r="BE127" s="204">
        <f t="shared" si="4"/>
        <v>0</v>
      </c>
      <c r="BF127" s="204">
        <f t="shared" si="5"/>
        <v>0</v>
      </c>
      <c r="BG127" s="204">
        <f t="shared" si="6"/>
        <v>0</v>
      </c>
      <c r="BH127" s="204">
        <f t="shared" si="7"/>
        <v>0</v>
      </c>
      <c r="BI127" s="204">
        <f t="shared" si="8"/>
        <v>0</v>
      </c>
      <c r="BJ127" s="24" t="s">
        <v>80</v>
      </c>
      <c r="BK127" s="204">
        <f t="shared" si="9"/>
        <v>0</v>
      </c>
      <c r="BL127" s="24" t="s">
        <v>171</v>
      </c>
      <c r="BM127" s="24" t="s">
        <v>1241</v>
      </c>
    </row>
    <row r="128" spans="2:65" s="1" customFormat="1" ht="22.5" customHeight="1">
      <c r="B128" s="41"/>
      <c r="C128" s="193" t="s">
        <v>450</v>
      </c>
      <c r="D128" s="193" t="s">
        <v>167</v>
      </c>
      <c r="E128" s="194" t="s">
        <v>1242</v>
      </c>
      <c r="F128" s="195" t="s">
        <v>1243</v>
      </c>
      <c r="G128" s="196" t="s">
        <v>486</v>
      </c>
      <c r="H128" s="197">
        <v>51</v>
      </c>
      <c r="I128" s="198"/>
      <c r="J128" s="199">
        <f t="shared" si="0"/>
        <v>0</v>
      </c>
      <c r="K128" s="195" t="s">
        <v>181</v>
      </c>
      <c r="L128" s="61"/>
      <c r="M128" s="200" t="s">
        <v>21</v>
      </c>
      <c r="N128" s="201" t="s">
        <v>43</v>
      </c>
      <c r="O128" s="42"/>
      <c r="P128" s="202">
        <f t="shared" si="1"/>
        <v>0</v>
      </c>
      <c r="Q128" s="202">
        <v>0</v>
      </c>
      <c r="R128" s="202">
        <f t="shared" si="2"/>
        <v>0</v>
      </c>
      <c r="S128" s="202">
        <v>0</v>
      </c>
      <c r="T128" s="203">
        <f t="shared" si="3"/>
        <v>0</v>
      </c>
      <c r="AR128" s="24" t="s">
        <v>171</v>
      </c>
      <c r="AT128" s="24" t="s">
        <v>167</v>
      </c>
      <c r="AU128" s="24" t="s">
        <v>82</v>
      </c>
      <c r="AY128" s="24" t="s">
        <v>164</v>
      </c>
      <c r="BE128" s="204">
        <f t="shared" si="4"/>
        <v>0</v>
      </c>
      <c r="BF128" s="204">
        <f t="shared" si="5"/>
        <v>0</v>
      </c>
      <c r="BG128" s="204">
        <f t="shared" si="6"/>
        <v>0</v>
      </c>
      <c r="BH128" s="204">
        <f t="shared" si="7"/>
        <v>0</v>
      </c>
      <c r="BI128" s="204">
        <f t="shared" si="8"/>
        <v>0</v>
      </c>
      <c r="BJ128" s="24" t="s">
        <v>80</v>
      </c>
      <c r="BK128" s="204">
        <f t="shared" si="9"/>
        <v>0</v>
      </c>
      <c r="BL128" s="24" t="s">
        <v>171</v>
      </c>
      <c r="BM128" s="24" t="s">
        <v>1244</v>
      </c>
    </row>
    <row r="129" spans="2:65" s="1" customFormat="1" ht="22.5" customHeight="1">
      <c r="B129" s="41"/>
      <c r="C129" s="193" t="s">
        <v>454</v>
      </c>
      <c r="D129" s="193" t="s">
        <v>167</v>
      </c>
      <c r="E129" s="194" t="s">
        <v>1245</v>
      </c>
      <c r="F129" s="195" t="s">
        <v>1246</v>
      </c>
      <c r="G129" s="196" t="s">
        <v>377</v>
      </c>
      <c r="H129" s="197">
        <v>1</v>
      </c>
      <c r="I129" s="198"/>
      <c r="J129" s="199">
        <f t="shared" si="0"/>
        <v>0</v>
      </c>
      <c r="K129" s="195" t="s">
        <v>181</v>
      </c>
      <c r="L129" s="61"/>
      <c r="M129" s="200" t="s">
        <v>21</v>
      </c>
      <c r="N129" s="201" t="s">
        <v>43</v>
      </c>
      <c r="O129" s="42"/>
      <c r="P129" s="202">
        <f t="shared" si="1"/>
        <v>0</v>
      </c>
      <c r="Q129" s="202">
        <v>0.12303</v>
      </c>
      <c r="R129" s="202">
        <f t="shared" si="2"/>
        <v>0.12303</v>
      </c>
      <c r="S129" s="202">
        <v>0</v>
      </c>
      <c r="T129" s="203">
        <f t="shared" si="3"/>
        <v>0</v>
      </c>
      <c r="AR129" s="24" t="s">
        <v>171</v>
      </c>
      <c r="AT129" s="24" t="s">
        <v>167</v>
      </c>
      <c r="AU129" s="24" t="s">
        <v>82</v>
      </c>
      <c r="AY129" s="24" t="s">
        <v>164</v>
      </c>
      <c r="BE129" s="204">
        <f t="shared" si="4"/>
        <v>0</v>
      </c>
      <c r="BF129" s="204">
        <f t="shared" si="5"/>
        <v>0</v>
      </c>
      <c r="BG129" s="204">
        <f t="shared" si="6"/>
        <v>0</v>
      </c>
      <c r="BH129" s="204">
        <f t="shared" si="7"/>
        <v>0</v>
      </c>
      <c r="BI129" s="204">
        <f t="shared" si="8"/>
        <v>0</v>
      </c>
      <c r="BJ129" s="24" t="s">
        <v>80</v>
      </c>
      <c r="BK129" s="204">
        <f t="shared" si="9"/>
        <v>0</v>
      </c>
      <c r="BL129" s="24" t="s">
        <v>171</v>
      </c>
      <c r="BM129" s="24" t="s">
        <v>1247</v>
      </c>
    </row>
    <row r="130" spans="2:65" s="1" customFormat="1" ht="22.5" customHeight="1">
      <c r="B130" s="41"/>
      <c r="C130" s="238" t="s">
        <v>458</v>
      </c>
      <c r="D130" s="238" t="s">
        <v>369</v>
      </c>
      <c r="E130" s="239" t="s">
        <v>1248</v>
      </c>
      <c r="F130" s="240" t="s">
        <v>1249</v>
      </c>
      <c r="G130" s="241" t="s">
        <v>377</v>
      </c>
      <c r="H130" s="242">
        <v>1</v>
      </c>
      <c r="I130" s="243"/>
      <c r="J130" s="244">
        <f t="shared" si="0"/>
        <v>0</v>
      </c>
      <c r="K130" s="240" t="s">
        <v>181</v>
      </c>
      <c r="L130" s="245"/>
      <c r="M130" s="246" t="s">
        <v>21</v>
      </c>
      <c r="N130" s="247" t="s">
        <v>43</v>
      </c>
      <c r="O130" s="42"/>
      <c r="P130" s="202">
        <f t="shared" si="1"/>
        <v>0</v>
      </c>
      <c r="Q130" s="202">
        <v>6.8999999999999999E-3</v>
      </c>
      <c r="R130" s="202">
        <f t="shared" si="2"/>
        <v>6.8999999999999999E-3</v>
      </c>
      <c r="S130" s="202">
        <v>0</v>
      </c>
      <c r="T130" s="203">
        <f t="shared" si="3"/>
        <v>0</v>
      </c>
      <c r="AR130" s="24" t="s">
        <v>208</v>
      </c>
      <c r="AT130" s="24" t="s">
        <v>369</v>
      </c>
      <c r="AU130" s="24" t="s">
        <v>82</v>
      </c>
      <c r="AY130" s="24" t="s">
        <v>164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24" t="s">
        <v>80</v>
      </c>
      <c r="BK130" s="204">
        <f t="shared" si="9"/>
        <v>0</v>
      </c>
      <c r="BL130" s="24" t="s">
        <v>171</v>
      </c>
      <c r="BM130" s="24" t="s">
        <v>1250</v>
      </c>
    </row>
    <row r="131" spans="2:65" s="1" customFormat="1" ht="22.5" customHeight="1">
      <c r="B131" s="41"/>
      <c r="C131" s="238" t="s">
        <v>464</v>
      </c>
      <c r="D131" s="238" t="s">
        <v>369</v>
      </c>
      <c r="E131" s="239" t="s">
        <v>1251</v>
      </c>
      <c r="F131" s="240" t="s">
        <v>1252</v>
      </c>
      <c r="G131" s="241" t="s">
        <v>377</v>
      </c>
      <c r="H131" s="242">
        <v>1</v>
      </c>
      <c r="I131" s="243"/>
      <c r="J131" s="244">
        <f t="shared" si="0"/>
        <v>0</v>
      </c>
      <c r="K131" s="240" t="s">
        <v>181</v>
      </c>
      <c r="L131" s="245"/>
      <c r="M131" s="246" t="s">
        <v>21</v>
      </c>
      <c r="N131" s="247" t="s">
        <v>43</v>
      </c>
      <c r="O131" s="42"/>
      <c r="P131" s="202">
        <f t="shared" si="1"/>
        <v>0</v>
      </c>
      <c r="Q131" s="202">
        <v>8.9999999999999998E-4</v>
      </c>
      <c r="R131" s="202">
        <f t="shared" si="2"/>
        <v>8.9999999999999998E-4</v>
      </c>
      <c r="S131" s="202">
        <v>0</v>
      </c>
      <c r="T131" s="203">
        <f t="shared" si="3"/>
        <v>0</v>
      </c>
      <c r="AR131" s="24" t="s">
        <v>208</v>
      </c>
      <c r="AT131" s="24" t="s">
        <v>369</v>
      </c>
      <c r="AU131" s="24" t="s">
        <v>82</v>
      </c>
      <c r="AY131" s="24" t="s">
        <v>164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24" t="s">
        <v>80</v>
      </c>
      <c r="BK131" s="204">
        <f t="shared" si="9"/>
        <v>0</v>
      </c>
      <c r="BL131" s="24" t="s">
        <v>171</v>
      </c>
      <c r="BM131" s="24" t="s">
        <v>1253</v>
      </c>
    </row>
    <row r="132" spans="2:65" s="1" customFormat="1" ht="22.5" customHeight="1">
      <c r="B132" s="41"/>
      <c r="C132" s="193" t="s">
        <v>468</v>
      </c>
      <c r="D132" s="193" t="s">
        <v>167</v>
      </c>
      <c r="E132" s="194" t="s">
        <v>1254</v>
      </c>
      <c r="F132" s="195" t="s">
        <v>1255</v>
      </c>
      <c r="G132" s="196" t="s">
        <v>377</v>
      </c>
      <c r="H132" s="197">
        <v>1</v>
      </c>
      <c r="I132" s="198"/>
      <c r="J132" s="199">
        <f t="shared" si="0"/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 t="shared" si="1"/>
        <v>0</v>
      </c>
      <c r="Q132" s="202">
        <v>0</v>
      </c>
      <c r="R132" s="202">
        <f t="shared" si="2"/>
        <v>0</v>
      </c>
      <c r="S132" s="202">
        <v>0</v>
      </c>
      <c r="T132" s="203">
        <f t="shared" si="3"/>
        <v>0</v>
      </c>
      <c r="AR132" s="24" t="s">
        <v>243</v>
      </c>
      <c r="AT132" s="24" t="s">
        <v>167</v>
      </c>
      <c r="AU132" s="24" t="s">
        <v>82</v>
      </c>
      <c r="AY132" s="24" t="s">
        <v>164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24" t="s">
        <v>80</v>
      </c>
      <c r="BK132" s="204">
        <f t="shared" si="9"/>
        <v>0</v>
      </c>
      <c r="BL132" s="24" t="s">
        <v>243</v>
      </c>
      <c r="BM132" s="24" t="s">
        <v>1256</v>
      </c>
    </row>
    <row r="133" spans="2:65" s="1" customFormat="1" ht="22.5" customHeight="1">
      <c r="B133" s="41"/>
      <c r="C133" s="238" t="s">
        <v>472</v>
      </c>
      <c r="D133" s="238" t="s">
        <v>369</v>
      </c>
      <c r="E133" s="239" t="s">
        <v>1257</v>
      </c>
      <c r="F133" s="240" t="s">
        <v>1258</v>
      </c>
      <c r="G133" s="241" t="s">
        <v>377</v>
      </c>
      <c r="H133" s="242">
        <v>1</v>
      </c>
      <c r="I133" s="243"/>
      <c r="J133" s="244">
        <f t="shared" si="0"/>
        <v>0</v>
      </c>
      <c r="K133" s="240" t="s">
        <v>181</v>
      </c>
      <c r="L133" s="245"/>
      <c r="M133" s="246" t="s">
        <v>21</v>
      </c>
      <c r="N133" s="247" t="s">
        <v>43</v>
      </c>
      <c r="O133" s="42"/>
      <c r="P133" s="202">
        <f t="shared" si="1"/>
        <v>0</v>
      </c>
      <c r="Q133" s="202">
        <v>3.5000000000000001E-3</v>
      </c>
      <c r="R133" s="202">
        <f t="shared" si="2"/>
        <v>3.5000000000000001E-3</v>
      </c>
      <c r="S133" s="202">
        <v>0</v>
      </c>
      <c r="T133" s="203">
        <f t="shared" si="3"/>
        <v>0</v>
      </c>
      <c r="AR133" s="24" t="s">
        <v>439</v>
      </c>
      <c r="AT133" s="24" t="s">
        <v>369</v>
      </c>
      <c r="AU133" s="24" t="s">
        <v>82</v>
      </c>
      <c r="AY133" s="24" t="s">
        <v>164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24" t="s">
        <v>80</v>
      </c>
      <c r="BK133" s="204">
        <f t="shared" si="9"/>
        <v>0</v>
      </c>
      <c r="BL133" s="24" t="s">
        <v>243</v>
      </c>
      <c r="BM133" s="24" t="s">
        <v>1259</v>
      </c>
    </row>
    <row r="134" spans="2:65" s="1" customFormat="1" ht="22.5" customHeight="1">
      <c r="B134" s="41"/>
      <c r="C134" s="193" t="s">
        <v>477</v>
      </c>
      <c r="D134" s="193" t="s">
        <v>167</v>
      </c>
      <c r="E134" s="194" t="s">
        <v>1260</v>
      </c>
      <c r="F134" s="195" t="s">
        <v>1261</v>
      </c>
      <c r="G134" s="196" t="s">
        <v>486</v>
      </c>
      <c r="H134" s="197">
        <v>53.6</v>
      </c>
      <c r="I134" s="198"/>
      <c r="J134" s="199">
        <f t="shared" si="0"/>
        <v>0</v>
      </c>
      <c r="K134" s="195" t="s">
        <v>21</v>
      </c>
      <c r="L134" s="61"/>
      <c r="M134" s="200" t="s">
        <v>21</v>
      </c>
      <c r="N134" s="201" t="s">
        <v>43</v>
      </c>
      <c r="O134" s="42"/>
      <c r="P134" s="202">
        <f t="shared" si="1"/>
        <v>0</v>
      </c>
      <c r="Q134" s="202">
        <v>1.2999999999999999E-4</v>
      </c>
      <c r="R134" s="202">
        <f t="shared" si="2"/>
        <v>6.9679999999999994E-3</v>
      </c>
      <c r="S134" s="202">
        <v>0</v>
      </c>
      <c r="T134" s="203">
        <f t="shared" si="3"/>
        <v>0</v>
      </c>
      <c r="AR134" s="24" t="s">
        <v>171</v>
      </c>
      <c r="AT134" s="24" t="s">
        <v>167</v>
      </c>
      <c r="AU134" s="24" t="s">
        <v>82</v>
      </c>
      <c r="AY134" s="24" t="s">
        <v>164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24" t="s">
        <v>80</v>
      </c>
      <c r="BK134" s="204">
        <f t="shared" si="9"/>
        <v>0</v>
      </c>
      <c r="BL134" s="24" t="s">
        <v>171</v>
      </c>
      <c r="BM134" s="24" t="s">
        <v>1262</v>
      </c>
    </row>
    <row r="135" spans="2:65" s="1" customFormat="1" ht="31.5" customHeight="1">
      <c r="B135" s="41"/>
      <c r="C135" s="193" t="s">
        <v>483</v>
      </c>
      <c r="D135" s="193" t="s">
        <v>167</v>
      </c>
      <c r="E135" s="194" t="s">
        <v>1263</v>
      </c>
      <c r="F135" s="195" t="s">
        <v>1264</v>
      </c>
      <c r="G135" s="196" t="s">
        <v>377</v>
      </c>
      <c r="H135" s="197">
        <v>23</v>
      </c>
      <c r="I135" s="198"/>
      <c r="J135" s="199">
        <f t="shared" si="0"/>
        <v>0</v>
      </c>
      <c r="K135" s="195" t="s">
        <v>181</v>
      </c>
      <c r="L135" s="61"/>
      <c r="M135" s="200" t="s">
        <v>21</v>
      </c>
      <c r="N135" s="201" t="s">
        <v>43</v>
      </c>
      <c r="O135" s="42"/>
      <c r="P135" s="202">
        <f t="shared" si="1"/>
        <v>0</v>
      </c>
      <c r="Q135" s="202">
        <v>1.1E-4</v>
      </c>
      <c r="R135" s="202">
        <f t="shared" si="2"/>
        <v>2.5300000000000001E-3</v>
      </c>
      <c r="S135" s="202">
        <v>0</v>
      </c>
      <c r="T135" s="203">
        <f t="shared" si="3"/>
        <v>0</v>
      </c>
      <c r="AR135" s="24" t="s">
        <v>171</v>
      </c>
      <c r="AT135" s="24" t="s">
        <v>167</v>
      </c>
      <c r="AU135" s="24" t="s">
        <v>82</v>
      </c>
      <c r="AY135" s="24" t="s">
        <v>164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24" t="s">
        <v>80</v>
      </c>
      <c r="BK135" s="204">
        <f t="shared" si="9"/>
        <v>0</v>
      </c>
      <c r="BL135" s="24" t="s">
        <v>171</v>
      </c>
      <c r="BM135" s="24" t="s">
        <v>1265</v>
      </c>
    </row>
    <row r="136" spans="2:65" s="1" customFormat="1" ht="31.5" customHeight="1">
      <c r="B136" s="41"/>
      <c r="C136" s="193" t="s">
        <v>491</v>
      </c>
      <c r="D136" s="193" t="s">
        <v>167</v>
      </c>
      <c r="E136" s="194" t="s">
        <v>1266</v>
      </c>
      <c r="F136" s="195" t="s">
        <v>1267</v>
      </c>
      <c r="G136" s="196" t="s">
        <v>377</v>
      </c>
      <c r="H136" s="197">
        <v>4</v>
      </c>
      <c r="I136" s="198"/>
      <c r="J136" s="199">
        <f t="shared" si="0"/>
        <v>0</v>
      </c>
      <c r="K136" s="195" t="s">
        <v>181</v>
      </c>
      <c r="L136" s="61"/>
      <c r="M136" s="200" t="s">
        <v>21</v>
      </c>
      <c r="N136" s="201" t="s">
        <v>43</v>
      </c>
      <c r="O136" s="42"/>
      <c r="P136" s="202">
        <f t="shared" si="1"/>
        <v>0</v>
      </c>
      <c r="Q136" s="202">
        <v>1.01E-3</v>
      </c>
      <c r="R136" s="202">
        <f t="shared" si="2"/>
        <v>4.0400000000000002E-3</v>
      </c>
      <c r="S136" s="202">
        <v>0</v>
      </c>
      <c r="T136" s="203">
        <f t="shared" si="3"/>
        <v>0</v>
      </c>
      <c r="AR136" s="24" t="s">
        <v>171</v>
      </c>
      <c r="AT136" s="24" t="s">
        <v>167</v>
      </c>
      <c r="AU136" s="24" t="s">
        <v>82</v>
      </c>
      <c r="AY136" s="24" t="s">
        <v>164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24" t="s">
        <v>80</v>
      </c>
      <c r="BK136" s="204">
        <f t="shared" si="9"/>
        <v>0</v>
      </c>
      <c r="BL136" s="24" t="s">
        <v>171</v>
      </c>
      <c r="BM136" s="24" t="s">
        <v>1268</v>
      </c>
    </row>
    <row r="137" spans="2:65" s="10" customFormat="1" ht="29.85" customHeight="1">
      <c r="B137" s="176"/>
      <c r="C137" s="177"/>
      <c r="D137" s="190" t="s">
        <v>71</v>
      </c>
      <c r="E137" s="191" t="s">
        <v>784</v>
      </c>
      <c r="F137" s="191" t="s">
        <v>621</v>
      </c>
      <c r="G137" s="177"/>
      <c r="H137" s="177"/>
      <c r="I137" s="180"/>
      <c r="J137" s="192">
        <f>BK137</f>
        <v>0</v>
      </c>
      <c r="K137" s="177"/>
      <c r="L137" s="182"/>
      <c r="M137" s="183"/>
      <c r="N137" s="184"/>
      <c r="O137" s="184"/>
      <c r="P137" s="185">
        <f>SUM(P138:P139)</f>
        <v>0</v>
      </c>
      <c r="Q137" s="184"/>
      <c r="R137" s="185">
        <f>SUM(R138:R139)</f>
        <v>0</v>
      </c>
      <c r="S137" s="184"/>
      <c r="T137" s="186">
        <f>SUM(T138:T139)</f>
        <v>0</v>
      </c>
      <c r="AR137" s="187" t="s">
        <v>80</v>
      </c>
      <c r="AT137" s="188" t="s">
        <v>71</v>
      </c>
      <c r="AU137" s="188" t="s">
        <v>80</v>
      </c>
      <c r="AY137" s="187" t="s">
        <v>164</v>
      </c>
      <c r="BK137" s="189">
        <f>SUM(BK138:BK139)</f>
        <v>0</v>
      </c>
    </row>
    <row r="138" spans="2:65" s="1" customFormat="1" ht="31.5" customHeight="1">
      <c r="B138" s="41"/>
      <c r="C138" s="193" t="s">
        <v>496</v>
      </c>
      <c r="D138" s="193" t="s">
        <v>167</v>
      </c>
      <c r="E138" s="194" t="s">
        <v>1269</v>
      </c>
      <c r="F138" s="195" t="s">
        <v>1270</v>
      </c>
      <c r="G138" s="196" t="s">
        <v>345</v>
      </c>
      <c r="H138" s="197">
        <v>0.88400000000000001</v>
      </c>
      <c r="I138" s="198"/>
      <c r="J138" s="199">
        <f>ROUND(I138*H138,2)</f>
        <v>0</v>
      </c>
      <c r="K138" s="195" t="s">
        <v>181</v>
      </c>
      <c r="L138" s="61"/>
      <c r="M138" s="200" t="s">
        <v>21</v>
      </c>
      <c r="N138" s="201" t="s">
        <v>43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171</v>
      </c>
      <c r="AT138" s="24" t="s">
        <v>167</v>
      </c>
      <c r="AU138" s="24" t="s">
        <v>82</v>
      </c>
      <c r="AY138" s="24" t="s">
        <v>164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80</v>
      </c>
      <c r="BK138" s="204">
        <f>ROUND(I138*H138,2)</f>
        <v>0</v>
      </c>
      <c r="BL138" s="24" t="s">
        <v>171</v>
      </c>
      <c r="BM138" s="24" t="s">
        <v>1271</v>
      </c>
    </row>
    <row r="139" spans="2:65" s="1" customFormat="1" ht="31.5" customHeight="1">
      <c r="B139" s="41"/>
      <c r="C139" s="193" t="s">
        <v>500</v>
      </c>
      <c r="D139" s="193" t="s">
        <v>167</v>
      </c>
      <c r="E139" s="194" t="s">
        <v>1272</v>
      </c>
      <c r="F139" s="195" t="s">
        <v>1273</v>
      </c>
      <c r="G139" s="196" t="s">
        <v>345</v>
      </c>
      <c r="H139" s="197">
        <v>0.88400000000000001</v>
      </c>
      <c r="I139" s="198"/>
      <c r="J139" s="199">
        <f>ROUND(I139*H139,2)</f>
        <v>0</v>
      </c>
      <c r="K139" s="195" t="s">
        <v>181</v>
      </c>
      <c r="L139" s="61"/>
      <c r="M139" s="200" t="s">
        <v>21</v>
      </c>
      <c r="N139" s="201" t="s">
        <v>43</v>
      </c>
      <c r="O139" s="42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AR139" s="24" t="s">
        <v>171</v>
      </c>
      <c r="AT139" s="24" t="s">
        <v>167</v>
      </c>
      <c r="AU139" s="24" t="s">
        <v>82</v>
      </c>
      <c r="AY139" s="24" t="s">
        <v>164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80</v>
      </c>
      <c r="BK139" s="204">
        <f>ROUND(I139*H139,2)</f>
        <v>0</v>
      </c>
      <c r="BL139" s="24" t="s">
        <v>171</v>
      </c>
      <c r="BM139" s="24" t="s">
        <v>1274</v>
      </c>
    </row>
    <row r="140" spans="2:65" s="10" customFormat="1" ht="37.35" customHeight="1">
      <c r="B140" s="176"/>
      <c r="C140" s="177"/>
      <c r="D140" s="190" t="s">
        <v>71</v>
      </c>
      <c r="E140" s="278" t="s">
        <v>1078</v>
      </c>
      <c r="F140" s="278" t="s">
        <v>1079</v>
      </c>
      <c r="G140" s="177"/>
      <c r="H140" s="177"/>
      <c r="I140" s="180"/>
      <c r="J140" s="279">
        <f>BK140</f>
        <v>0</v>
      </c>
      <c r="K140" s="177"/>
      <c r="L140" s="182"/>
      <c r="M140" s="183"/>
      <c r="N140" s="184"/>
      <c r="O140" s="184"/>
      <c r="P140" s="185">
        <f>P141+P142</f>
        <v>0</v>
      </c>
      <c r="Q140" s="184"/>
      <c r="R140" s="185">
        <f>R141+R142</f>
        <v>2.1440000000000001E-3</v>
      </c>
      <c r="S140" s="184"/>
      <c r="T140" s="186">
        <f>T141+T142</f>
        <v>0</v>
      </c>
      <c r="AR140" s="187" t="s">
        <v>82</v>
      </c>
      <c r="AT140" s="188" t="s">
        <v>71</v>
      </c>
      <c r="AU140" s="188" t="s">
        <v>72</v>
      </c>
      <c r="AY140" s="187" t="s">
        <v>164</v>
      </c>
      <c r="BK140" s="189">
        <f>BK141+BK142</f>
        <v>0</v>
      </c>
    </row>
    <row r="141" spans="2:65" s="1" customFormat="1" ht="22.5" customHeight="1">
      <c r="B141" s="41"/>
      <c r="C141" s="193" t="s">
        <v>505</v>
      </c>
      <c r="D141" s="193" t="s">
        <v>167</v>
      </c>
      <c r="E141" s="194" t="s">
        <v>1275</v>
      </c>
      <c r="F141" s="195" t="s">
        <v>1276</v>
      </c>
      <c r="G141" s="196" t="s">
        <v>486</v>
      </c>
      <c r="H141" s="197">
        <v>51</v>
      </c>
      <c r="I141" s="198"/>
      <c r="J141" s="199">
        <f>ROUND(I141*H141,2)</f>
        <v>0</v>
      </c>
      <c r="K141" s="195" t="s">
        <v>21</v>
      </c>
      <c r="L141" s="61"/>
      <c r="M141" s="200" t="s">
        <v>21</v>
      </c>
      <c r="N141" s="201" t="s">
        <v>43</v>
      </c>
      <c r="O141" s="42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AR141" s="24" t="s">
        <v>243</v>
      </c>
      <c r="AT141" s="24" t="s">
        <v>167</v>
      </c>
      <c r="AU141" s="24" t="s">
        <v>80</v>
      </c>
      <c r="AY141" s="24" t="s">
        <v>164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80</v>
      </c>
      <c r="BK141" s="204">
        <f>ROUND(I141*H141,2)</f>
        <v>0</v>
      </c>
      <c r="BL141" s="24" t="s">
        <v>243</v>
      </c>
      <c r="BM141" s="24" t="s">
        <v>1277</v>
      </c>
    </row>
    <row r="142" spans="2:65" s="10" customFormat="1" ht="29.85" customHeight="1">
      <c r="B142" s="176"/>
      <c r="C142" s="177"/>
      <c r="D142" s="190" t="s">
        <v>71</v>
      </c>
      <c r="E142" s="191" t="s">
        <v>1278</v>
      </c>
      <c r="F142" s="191" t="s">
        <v>1279</v>
      </c>
      <c r="G142" s="177"/>
      <c r="H142" s="177"/>
      <c r="I142" s="180"/>
      <c r="J142" s="192">
        <f>BK142</f>
        <v>0</v>
      </c>
      <c r="K142" s="177"/>
      <c r="L142" s="182"/>
      <c r="M142" s="183"/>
      <c r="N142" s="184"/>
      <c r="O142" s="184"/>
      <c r="P142" s="185">
        <f>SUM(P143:P145)</f>
        <v>0</v>
      </c>
      <c r="Q142" s="184"/>
      <c r="R142" s="185">
        <f>SUM(R143:R145)</f>
        <v>2.1440000000000001E-3</v>
      </c>
      <c r="S142" s="184"/>
      <c r="T142" s="186">
        <f>SUM(T143:T145)</f>
        <v>0</v>
      </c>
      <c r="AR142" s="187" t="s">
        <v>82</v>
      </c>
      <c r="AT142" s="188" t="s">
        <v>71</v>
      </c>
      <c r="AU142" s="188" t="s">
        <v>80</v>
      </c>
      <c r="AY142" s="187" t="s">
        <v>164</v>
      </c>
      <c r="BK142" s="189">
        <f>SUM(BK143:BK145)</f>
        <v>0</v>
      </c>
    </row>
    <row r="143" spans="2:65" s="1" customFormat="1" ht="22.5" customHeight="1">
      <c r="B143" s="41"/>
      <c r="C143" s="193" t="s">
        <v>509</v>
      </c>
      <c r="D143" s="193" t="s">
        <v>167</v>
      </c>
      <c r="E143" s="194" t="s">
        <v>1280</v>
      </c>
      <c r="F143" s="195" t="s">
        <v>1281</v>
      </c>
      <c r="G143" s="196" t="s">
        <v>486</v>
      </c>
      <c r="H143" s="197">
        <v>53.6</v>
      </c>
      <c r="I143" s="198"/>
      <c r="J143" s="199">
        <f>ROUND(I143*H143,2)</f>
        <v>0</v>
      </c>
      <c r="K143" s="195" t="s">
        <v>181</v>
      </c>
      <c r="L143" s="61"/>
      <c r="M143" s="200" t="s">
        <v>21</v>
      </c>
      <c r="N143" s="201" t="s">
        <v>43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4" t="s">
        <v>182</v>
      </c>
      <c r="AT143" s="24" t="s">
        <v>167</v>
      </c>
      <c r="AU143" s="24" t="s">
        <v>82</v>
      </c>
      <c r="AY143" s="24" t="s">
        <v>164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80</v>
      </c>
      <c r="BK143" s="204">
        <f>ROUND(I143*H143,2)</f>
        <v>0</v>
      </c>
      <c r="BL143" s="24" t="s">
        <v>182</v>
      </c>
      <c r="BM143" s="24" t="s">
        <v>1282</v>
      </c>
    </row>
    <row r="144" spans="2:65" s="1" customFormat="1" ht="31.5" customHeight="1">
      <c r="B144" s="41"/>
      <c r="C144" s="193" t="s">
        <v>514</v>
      </c>
      <c r="D144" s="193" t="s">
        <v>167</v>
      </c>
      <c r="E144" s="194" t="s">
        <v>1283</v>
      </c>
      <c r="F144" s="195" t="s">
        <v>1284</v>
      </c>
      <c r="G144" s="196" t="s">
        <v>486</v>
      </c>
      <c r="H144" s="197">
        <v>53.6</v>
      </c>
      <c r="I144" s="198"/>
      <c r="J144" s="199">
        <f>ROUND(I144*H144,2)</f>
        <v>0</v>
      </c>
      <c r="K144" s="195" t="s">
        <v>188</v>
      </c>
      <c r="L144" s="61"/>
      <c r="M144" s="200" t="s">
        <v>21</v>
      </c>
      <c r="N144" s="201" t="s">
        <v>43</v>
      </c>
      <c r="O144" s="42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AR144" s="24" t="s">
        <v>243</v>
      </c>
      <c r="AT144" s="24" t="s">
        <v>167</v>
      </c>
      <c r="AU144" s="24" t="s">
        <v>82</v>
      </c>
      <c r="AY144" s="24" t="s">
        <v>164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80</v>
      </c>
      <c r="BK144" s="204">
        <f>ROUND(I144*H144,2)</f>
        <v>0</v>
      </c>
      <c r="BL144" s="24" t="s">
        <v>243</v>
      </c>
      <c r="BM144" s="24" t="s">
        <v>1285</v>
      </c>
    </row>
    <row r="145" spans="2:65" s="1" customFormat="1" ht="31.5" customHeight="1">
      <c r="B145" s="41"/>
      <c r="C145" s="238" t="s">
        <v>519</v>
      </c>
      <c r="D145" s="238" t="s">
        <v>369</v>
      </c>
      <c r="E145" s="239" t="s">
        <v>1286</v>
      </c>
      <c r="F145" s="240" t="s">
        <v>1287</v>
      </c>
      <c r="G145" s="241" t="s">
        <v>486</v>
      </c>
      <c r="H145" s="242">
        <v>53.6</v>
      </c>
      <c r="I145" s="243"/>
      <c r="J145" s="244">
        <f>ROUND(I145*H145,2)</f>
        <v>0</v>
      </c>
      <c r="K145" s="240" t="s">
        <v>181</v>
      </c>
      <c r="L145" s="245"/>
      <c r="M145" s="246" t="s">
        <v>21</v>
      </c>
      <c r="N145" s="247" t="s">
        <v>43</v>
      </c>
      <c r="O145" s="42"/>
      <c r="P145" s="202">
        <f>O145*H145</f>
        <v>0</v>
      </c>
      <c r="Q145" s="202">
        <v>4.0000000000000003E-5</v>
      </c>
      <c r="R145" s="202">
        <f>Q145*H145</f>
        <v>2.1440000000000001E-3</v>
      </c>
      <c r="S145" s="202">
        <v>0</v>
      </c>
      <c r="T145" s="203">
        <f>S145*H145</f>
        <v>0</v>
      </c>
      <c r="AR145" s="24" t="s">
        <v>439</v>
      </c>
      <c r="AT145" s="24" t="s">
        <v>369</v>
      </c>
      <c r="AU145" s="24" t="s">
        <v>82</v>
      </c>
      <c r="AY145" s="24" t="s">
        <v>164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80</v>
      </c>
      <c r="BK145" s="204">
        <f>ROUND(I145*H145,2)</f>
        <v>0</v>
      </c>
      <c r="BL145" s="24" t="s">
        <v>243</v>
      </c>
      <c r="BM145" s="24" t="s">
        <v>1288</v>
      </c>
    </row>
    <row r="146" spans="2:65" s="10" customFormat="1" ht="37.35" customHeight="1">
      <c r="B146" s="176"/>
      <c r="C146" s="177"/>
      <c r="D146" s="178" t="s">
        <v>71</v>
      </c>
      <c r="E146" s="179" t="s">
        <v>175</v>
      </c>
      <c r="F146" s="179" t="s">
        <v>176</v>
      </c>
      <c r="G146" s="177"/>
      <c r="H146" s="177"/>
      <c r="I146" s="180"/>
      <c r="J146" s="181">
        <f>BK146</f>
        <v>0</v>
      </c>
      <c r="K146" s="177"/>
      <c r="L146" s="182"/>
      <c r="M146" s="183"/>
      <c r="N146" s="184"/>
      <c r="O146" s="184"/>
      <c r="P146" s="185">
        <f>P147</f>
        <v>0</v>
      </c>
      <c r="Q146" s="184"/>
      <c r="R146" s="185">
        <f>R147</f>
        <v>0</v>
      </c>
      <c r="S146" s="184"/>
      <c r="T146" s="186">
        <f>T147</f>
        <v>0</v>
      </c>
      <c r="AR146" s="187" t="s">
        <v>177</v>
      </c>
      <c r="AT146" s="188" t="s">
        <v>71</v>
      </c>
      <c r="AU146" s="188" t="s">
        <v>72</v>
      </c>
      <c r="AY146" s="187" t="s">
        <v>164</v>
      </c>
      <c r="BK146" s="189">
        <f>BK147</f>
        <v>0</v>
      </c>
    </row>
    <row r="147" spans="2:65" s="10" customFormat="1" ht="19.899999999999999" customHeight="1">
      <c r="B147" s="176"/>
      <c r="C147" s="177"/>
      <c r="D147" s="190" t="s">
        <v>71</v>
      </c>
      <c r="E147" s="191" t="s">
        <v>1289</v>
      </c>
      <c r="F147" s="191" t="s">
        <v>1290</v>
      </c>
      <c r="G147" s="177"/>
      <c r="H147" s="177"/>
      <c r="I147" s="180"/>
      <c r="J147" s="192">
        <f>BK147</f>
        <v>0</v>
      </c>
      <c r="K147" s="177"/>
      <c r="L147" s="182"/>
      <c r="M147" s="183"/>
      <c r="N147" s="184"/>
      <c r="O147" s="184"/>
      <c r="P147" s="185">
        <f>P148</f>
        <v>0</v>
      </c>
      <c r="Q147" s="184"/>
      <c r="R147" s="185">
        <f>R148</f>
        <v>0</v>
      </c>
      <c r="S147" s="184"/>
      <c r="T147" s="186">
        <f>T148</f>
        <v>0</v>
      </c>
      <c r="AR147" s="187" t="s">
        <v>177</v>
      </c>
      <c r="AT147" s="188" t="s">
        <v>71</v>
      </c>
      <c r="AU147" s="188" t="s">
        <v>80</v>
      </c>
      <c r="AY147" s="187" t="s">
        <v>164</v>
      </c>
      <c r="BK147" s="189">
        <f>BK148</f>
        <v>0</v>
      </c>
    </row>
    <row r="148" spans="2:65" s="1" customFormat="1" ht="22.5" customHeight="1">
      <c r="B148" s="41"/>
      <c r="C148" s="193" t="s">
        <v>524</v>
      </c>
      <c r="D148" s="193" t="s">
        <v>167</v>
      </c>
      <c r="E148" s="194" t="s">
        <v>1291</v>
      </c>
      <c r="F148" s="195" t="s">
        <v>1292</v>
      </c>
      <c r="G148" s="196" t="s">
        <v>180</v>
      </c>
      <c r="H148" s="197">
        <v>1</v>
      </c>
      <c r="I148" s="198"/>
      <c r="J148" s="199">
        <f>ROUND(I148*H148,2)</f>
        <v>0</v>
      </c>
      <c r="K148" s="195" t="s">
        <v>181</v>
      </c>
      <c r="L148" s="61"/>
      <c r="M148" s="200" t="s">
        <v>21</v>
      </c>
      <c r="N148" s="275" t="s">
        <v>43</v>
      </c>
      <c r="O148" s="211"/>
      <c r="P148" s="276">
        <f>O148*H148</f>
        <v>0</v>
      </c>
      <c r="Q148" s="276">
        <v>0</v>
      </c>
      <c r="R148" s="276">
        <f>Q148*H148</f>
        <v>0</v>
      </c>
      <c r="S148" s="276">
        <v>0</v>
      </c>
      <c r="T148" s="277">
        <f>S148*H148</f>
        <v>0</v>
      </c>
      <c r="AR148" s="24" t="s">
        <v>182</v>
      </c>
      <c r="AT148" s="24" t="s">
        <v>167</v>
      </c>
      <c r="AU148" s="24" t="s">
        <v>82</v>
      </c>
      <c r="AY148" s="24" t="s">
        <v>164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80</v>
      </c>
      <c r="BK148" s="204">
        <f>ROUND(I148*H148,2)</f>
        <v>0</v>
      </c>
      <c r="BL148" s="24" t="s">
        <v>182</v>
      </c>
      <c r="BM148" s="24" t="s">
        <v>1293</v>
      </c>
    </row>
    <row r="149" spans="2:65" s="1" customFormat="1" ht="6.95" customHeight="1">
      <c r="B149" s="56"/>
      <c r="C149" s="57"/>
      <c r="D149" s="57"/>
      <c r="E149" s="57"/>
      <c r="F149" s="57"/>
      <c r="G149" s="57"/>
      <c r="H149" s="57"/>
      <c r="I149" s="139"/>
      <c r="J149" s="57"/>
      <c r="K149" s="57"/>
      <c r="L149" s="61"/>
    </row>
  </sheetData>
  <sheetProtection password="CC35" sheet="1" objects="1" scenarios="1" formatCells="0" formatColumns="0" formatRows="0" sort="0" autoFilter="0"/>
  <autoFilter ref="C83:K148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7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123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1294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124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ROUND(SUM(BE92:BE177), 2)</f>
        <v>0</v>
      </c>
      <c r="G30" s="42"/>
      <c r="H30" s="42"/>
      <c r="I30" s="131">
        <v>0.21</v>
      </c>
      <c r="J30" s="130">
        <f>ROUND(ROUND((SUM(BE92:BE177)),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ROUND(SUM(BF92:BF177), 2)</f>
        <v>0</v>
      </c>
      <c r="G31" s="42"/>
      <c r="H31" s="42"/>
      <c r="I31" s="131">
        <v>0.15</v>
      </c>
      <c r="J31" s="130">
        <f>ROUND(ROUND((SUM(BF92:BF177)),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ROUND(SUM(BG92:BG177),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ROUND(SUM(BH92:BH177),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ROUND(SUM(BI92:BI177),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401 - VEŘEJNÉ OSVĚTLENÍ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J92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J93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J94</f>
        <v>0</v>
      </c>
      <c r="K58" s="162"/>
    </row>
    <row r="59" spans="2:47" s="8" customFormat="1" ht="19.899999999999999" customHeight="1">
      <c r="B59" s="156"/>
      <c r="C59" s="157"/>
      <c r="D59" s="158" t="s">
        <v>1295</v>
      </c>
      <c r="E59" s="159"/>
      <c r="F59" s="159"/>
      <c r="G59" s="159"/>
      <c r="H59" s="159"/>
      <c r="I59" s="160"/>
      <c r="J59" s="161">
        <f>J121</f>
        <v>0</v>
      </c>
      <c r="K59" s="162"/>
    </row>
    <row r="60" spans="2:47" s="8" customFormat="1" ht="19.899999999999999" customHeight="1">
      <c r="B60" s="156"/>
      <c r="C60" s="157"/>
      <c r="D60" s="158" t="s">
        <v>973</v>
      </c>
      <c r="E60" s="159"/>
      <c r="F60" s="159"/>
      <c r="G60" s="159"/>
      <c r="H60" s="159"/>
      <c r="I60" s="160"/>
      <c r="J60" s="161">
        <f>J123</f>
        <v>0</v>
      </c>
      <c r="K60" s="162"/>
    </row>
    <row r="61" spans="2:47" s="8" customFormat="1" ht="19.899999999999999" customHeight="1">
      <c r="B61" s="156"/>
      <c r="C61" s="157"/>
      <c r="D61" s="158" t="s">
        <v>296</v>
      </c>
      <c r="E61" s="159"/>
      <c r="F61" s="159"/>
      <c r="G61" s="159"/>
      <c r="H61" s="159"/>
      <c r="I61" s="160"/>
      <c r="J61" s="161">
        <f>J126</f>
        <v>0</v>
      </c>
      <c r="K61" s="162"/>
    </row>
    <row r="62" spans="2:47" s="8" customFormat="1" ht="19.899999999999999" customHeight="1">
      <c r="B62" s="156"/>
      <c r="C62" s="157"/>
      <c r="D62" s="158" t="s">
        <v>974</v>
      </c>
      <c r="E62" s="159"/>
      <c r="F62" s="159"/>
      <c r="G62" s="159"/>
      <c r="H62" s="159"/>
      <c r="I62" s="160"/>
      <c r="J62" s="161">
        <f>J128</f>
        <v>0</v>
      </c>
      <c r="K62" s="162"/>
    </row>
    <row r="63" spans="2:47" s="7" customFormat="1" ht="24.95" customHeight="1">
      <c r="B63" s="149"/>
      <c r="C63" s="150"/>
      <c r="D63" s="151" t="s">
        <v>975</v>
      </c>
      <c r="E63" s="152"/>
      <c r="F63" s="152"/>
      <c r="G63" s="152"/>
      <c r="H63" s="152"/>
      <c r="I63" s="153"/>
      <c r="J63" s="154">
        <f>J130</f>
        <v>0</v>
      </c>
      <c r="K63" s="155"/>
    </row>
    <row r="64" spans="2:47" s="8" customFormat="1" ht="19.899999999999999" customHeight="1">
      <c r="B64" s="156"/>
      <c r="C64" s="157"/>
      <c r="D64" s="158" t="s">
        <v>1296</v>
      </c>
      <c r="E64" s="159"/>
      <c r="F64" s="159"/>
      <c r="G64" s="159"/>
      <c r="H64" s="159"/>
      <c r="I64" s="160"/>
      <c r="J64" s="161">
        <f>J131</f>
        <v>0</v>
      </c>
      <c r="K64" s="162"/>
    </row>
    <row r="65" spans="2:12" s="8" customFormat="1" ht="19.899999999999999" customHeight="1">
      <c r="B65" s="156"/>
      <c r="C65" s="157"/>
      <c r="D65" s="158" t="s">
        <v>1297</v>
      </c>
      <c r="E65" s="159"/>
      <c r="F65" s="159"/>
      <c r="G65" s="159"/>
      <c r="H65" s="159"/>
      <c r="I65" s="160"/>
      <c r="J65" s="161">
        <f>J136</f>
        <v>0</v>
      </c>
      <c r="K65" s="162"/>
    </row>
    <row r="66" spans="2:12" s="8" customFormat="1" ht="19.899999999999999" customHeight="1">
      <c r="B66" s="156"/>
      <c r="C66" s="157"/>
      <c r="D66" s="158" t="s">
        <v>1298</v>
      </c>
      <c r="E66" s="159"/>
      <c r="F66" s="159"/>
      <c r="G66" s="159"/>
      <c r="H66" s="159"/>
      <c r="I66" s="160"/>
      <c r="J66" s="161">
        <f>J142</f>
        <v>0</v>
      </c>
      <c r="K66" s="162"/>
    </row>
    <row r="67" spans="2:12" s="8" customFormat="1" ht="19.899999999999999" customHeight="1">
      <c r="B67" s="156"/>
      <c r="C67" s="157"/>
      <c r="D67" s="158" t="s">
        <v>1151</v>
      </c>
      <c r="E67" s="159"/>
      <c r="F67" s="159"/>
      <c r="G67" s="159"/>
      <c r="H67" s="159"/>
      <c r="I67" s="160"/>
      <c r="J67" s="161">
        <f>J145</f>
        <v>0</v>
      </c>
      <c r="K67" s="162"/>
    </row>
    <row r="68" spans="2:12" s="8" customFormat="1" ht="19.899999999999999" customHeight="1">
      <c r="B68" s="156"/>
      <c r="C68" s="157"/>
      <c r="D68" s="158" t="s">
        <v>1299</v>
      </c>
      <c r="E68" s="159"/>
      <c r="F68" s="159"/>
      <c r="G68" s="159"/>
      <c r="H68" s="159"/>
      <c r="I68" s="160"/>
      <c r="J68" s="161">
        <f>J150</f>
        <v>0</v>
      </c>
      <c r="K68" s="162"/>
    </row>
    <row r="69" spans="2:12" s="8" customFormat="1" ht="19.899999999999999" customHeight="1">
      <c r="B69" s="156"/>
      <c r="C69" s="157"/>
      <c r="D69" s="158" t="s">
        <v>1300</v>
      </c>
      <c r="E69" s="159"/>
      <c r="F69" s="159"/>
      <c r="G69" s="159"/>
      <c r="H69" s="159"/>
      <c r="I69" s="160"/>
      <c r="J69" s="161">
        <f>J155</f>
        <v>0</v>
      </c>
      <c r="K69" s="162"/>
    </row>
    <row r="70" spans="2:12" s="7" customFormat="1" ht="24.95" customHeight="1">
      <c r="B70" s="149"/>
      <c r="C70" s="150"/>
      <c r="D70" s="151" t="s">
        <v>1301</v>
      </c>
      <c r="E70" s="152"/>
      <c r="F70" s="152"/>
      <c r="G70" s="152"/>
      <c r="H70" s="152"/>
      <c r="I70" s="153"/>
      <c r="J70" s="154">
        <f>J170</f>
        <v>0</v>
      </c>
      <c r="K70" s="155"/>
    </row>
    <row r="71" spans="2:12" s="8" customFormat="1" ht="19.899999999999999" customHeight="1">
      <c r="B71" s="156"/>
      <c r="C71" s="157"/>
      <c r="D71" s="158" t="s">
        <v>1302</v>
      </c>
      <c r="E71" s="159"/>
      <c r="F71" s="159"/>
      <c r="G71" s="159"/>
      <c r="H71" s="159"/>
      <c r="I71" s="160"/>
      <c r="J71" s="161">
        <f>J171</f>
        <v>0</v>
      </c>
      <c r="K71" s="162"/>
    </row>
    <row r="72" spans="2:12" s="8" customFormat="1" ht="19.899999999999999" customHeight="1">
      <c r="B72" s="156"/>
      <c r="C72" s="157"/>
      <c r="D72" s="158" t="s">
        <v>1303</v>
      </c>
      <c r="E72" s="159"/>
      <c r="F72" s="159"/>
      <c r="G72" s="159"/>
      <c r="H72" s="159"/>
      <c r="I72" s="160"/>
      <c r="J72" s="161">
        <f>J176</f>
        <v>0</v>
      </c>
      <c r="K72" s="162"/>
    </row>
    <row r="73" spans="2:12" s="1" customFormat="1" ht="21.75" customHeight="1">
      <c r="B73" s="41"/>
      <c r="C73" s="42"/>
      <c r="D73" s="42"/>
      <c r="E73" s="42"/>
      <c r="F73" s="42"/>
      <c r="G73" s="42"/>
      <c r="H73" s="42"/>
      <c r="I73" s="118"/>
      <c r="J73" s="42"/>
      <c r="K73" s="45"/>
    </row>
    <row r="74" spans="2:12" s="1" customFormat="1" ht="6.95" customHeight="1">
      <c r="B74" s="56"/>
      <c r="C74" s="57"/>
      <c r="D74" s="57"/>
      <c r="E74" s="57"/>
      <c r="F74" s="57"/>
      <c r="G74" s="57"/>
      <c r="H74" s="57"/>
      <c r="I74" s="139"/>
      <c r="J74" s="57"/>
      <c r="K74" s="58"/>
    </row>
    <row r="78" spans="2:12" s="1" customFormat="1" ht="6.95" customHeight="1">
      <c r="B78" s="59"/>
      <c r="C78" s="60"/>
      <c r="D78" s="60"/>
      <c r="E78" s="60"/>
      <c r="F78" s="60"/>
      <c r="G78" s="60"/>
      <c r="H78" s="60"/>
      <c r="I78" s="142"/>
      <c r="J78" s="60"/>
      <c r="K78" s="60"/>
      <c r="L78" s="61"/>
    </row>
    <row r="79" spans="2:12" s="1" customFormat="1" ht="36.950000000000003" customHeight="1">
      <c r="B79" s="41"/>
      <c r="C79" s="62" t="s">
        <v>148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4.45" customHeight="1">
      <c r="B81" s="41"/>
      <c r="C81" s="65" t="s">
        <v>18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22.5" customHeight="1">
      <c r="B82" s="41"/>
      <c r="C82" s="63"/>
      <c r="D82" s="63"/>
      <c r="E82" s="402" t="str">
        <f>E7</f>
        <v>Kruhový objezd na silnici II/608 ulice Teplická v Postřižíně</v>
      </c>
      <c r="F82" s="403"/>
      <c r="G82" s="403"/>
      <c r="H82" s="403"/>
      <c r="I82" s="163"/>
      <c r="J82" s="63"/>
      <c r="K82" s="63"/>
      <c r="L82" s="61"/>
    </row>
    <row r="83" spans="2:65" s="1" customFormat="1" ht="14.45" customHeight="1">
      <c r="B83" s="41"/>
      <c r="C83" s="65" t="s">
        <v>131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 ht="23.25" customHeight="1">
      <c r="B84" s="41"/>
      <c r="C84" s="63"/>
      <c r="D84" s="63"/>
      <c r="E84" s="378" t="str">
        <f>E9</f>
        <v xml:space="preserve">SO 401 - VEŘEJNÉ OSVĚTLENÍ </v>
      </c>
      <c r="F84" s="404"/>
      <c r="G84" s="404"/>
      <c r="H84" s="404"/>
      <c r="I84" s="163"/>
      <c r="J84" s="63"/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63"/>
      <c r="J85" s="63"/>
      <c r="K85" s="63"/>
      <c r="L85" s="61"/>
    </row>
    <row r="86" spans="2:65" s="1" customFormat="1" ht="18" customHeight="1">
      <c r="B86" s="41"/>
      <c r="C86" s="65" t="s">
        <v>23</v>
      </c>
      <c r="D86" s="63"/>
      <c r="E86" s="63"/>
      <c r="F86" s="164" t="str">
        <f>F12</f>
        <v>Postřižín</v>
      </c>
      <c r="G86" s="63"/>
      <c r="H86" s="63"/>
      <c r="I86" s="165" t="s">
        <v>25</v>
      </c>
      <c r="J86" s="73" t="str">
        <f>IF(J12="","",J12)</f>
        <v>5. 8. 2018</v>
      </c>
      <c r="K86" s="63"/>
      <c r="L86" s="61"/>
    </row>
    <row r="87" spans="2:65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5" s="1" customFormat="1">
      <c r="B88" s="41"/>
      <c r="C88" s="65" t="s">
        <v>27</v>
      </c>
      <c r="D88" s="63"/>
      <c r="E88" s="63"/>
      <c r="F88" s="164" t="str">
        <f>E15</f>
        <v>Středočeský kraj</v>
      </c>
      <c r="G88" s="63"/>
      <c r="H88" s="63"/>
      <c r="I88" s="165" t="s">
        <v>33</v>
      </c>
      <c r="J88" s="164" t="str">
        <f>E21</f>
        <v>Ing. arch. Martin Jirovský, PhD., MBA</v>
      </c>
      <c r="K88" s="63"/>
      <c r="L88" s="61"/>
    </row>
    <row r="89" spans="2:65" s="1" customFormat="1" ht="14.45" customHeight="1">
      <c r="B89" s="41"/>
      <c r="C89" s="65" t="s">
        <v>31</v>
      </c>
      <c r="D89" s="63"/>
      <c r="E89" s="63"/>
      <c r="F89" s="164" t="str">
        <f>IF(E18="","",E18)</f>
        <v/>
      </c>
      <c r="G89" s="63"/>
      <c r="H89" s="63"/>
      <c r="I89" s="163"/>
      <c r="J89" s="63"/>
      <c r="K89" s="63"/>
      <c r="L89" s="61"/>
    </row>
    <row r="90" spans="2:65" s="1" customFormat="1" ht="10.35" customHeight="1">
      <c r="B90" s="41"/>
      <c r="C90" s="63"/>
      <c r="D90" s="63"/>
      <c r="E90" s="63"/>
      <c r="F90" s="63"/>
      <c r="G90" s="63"/>
      <c r="H90" s="63"/>
      <c r="I90" s="163"/>
      <c r="J90" s="63"/>
      <c r="K90" s="63"/>
      <c r="L90" s="61"/>
    </row>
    <row r="91" spans="2:65" s="9" customFormat="1" ht="29.25" customHeight="1">
      <c r="B91" s="166"/>
      <c r="C91" s="167" t="s">
        <v>149</v>
      </c>
      <c r="D91" s="168" t="s">
        <v>57</v>
      </c>
      <c r="E91" s="168" t="s">
        <v>53</v>
      </c>
      <c r="F91" s="168" t="s">
        <v>150</v>
      </c>
      <c r="G91" s="168" t="s">
        <v>151</v>
      </c>
      <c r="H91" s="168" t="s">
        <v>152</v>
      </c>
      <c r="I91" s="169" t="s">
        <v>153</v>
      </c>
      <c r="J91" s="168" t="s">
        <v>135</v>
      </c>
      <c r="K91" s="170" t="s">
        <v>154</v>
      </c>
      <c r="L91" s="171"/>
      <c r="M91" s="81" t="s">
        <v>155</v>
      </c>
      <c r="N91" s="82" t="s">
        <v>42</v>
      </c>
      <c r="O91" s="82" t="s">
        <v>156</v>
      </c>
      <c r="P91" s="82" t="s">
        <v>157</v>
      </c>
      <c r="Q91" s="82" t="s">
        <v>158</v>
      </c>
      <c r="R91" s="82" t="s">
        <v>159</v>
      </c>
      <c r="S91" s="82" t="s">
        <v>160</v>
      </c>
      <c r="T91" s="83" t="s">
        <v>161</v>
      </c>
    </row>
    <row r="92" spans="2:65" s="1" customFormat="1" ht="29.25" customHeight="1">
      <c r="B92" s="41"/>
      <c r="C92" s="87" t="s">
        <v>136</v>
      </c>
      <c r="D92" s="63"/>
      <c r="E92" s="63"/>
      <c r="F92" s="63"/>
      <c r="G92" s="63"/>
      <c r="H92" s="63"/>
      <c r="I92" s="163"/>
      <c r="J92" s="172">
        <f>BK92</f>
        <v>0</v>
      </c>
      <c r="K92" s="63"/>
      <c r="L92" s="61"/>
      <c r="M92" s="84"/>
      <c r="N92" s="85"/>
      <c r="O92" s="85"/>
      <c r="P92" s="173">
        <f>P93+P130+P170</f>
        <v>0</v>
      </c>
      <c r="Q92" s="85"/>
      <c r="R92" s="173">
        <f>R93+R130+R170</f>
        <v>30.152909999999999</v>
      </c>
      <c r="S92" s="85"/>
      <c r="T92" s="174">
        <f>T93+T130+T170</f>
        <v>0</v>
      </c>
      <c r="AT92" s="24" t="s">
        <v>71</v>
      </c>
      <c r="AU92" s="24" t="s">
        <v>137</v>
      </c>
      <c r="BK92" s="175">
        <f>BK93+BK130+BK170</f>
        <v>0</v>
      </c>
    </row>
    <row r="93" spans="2:65" s="10" customFormat="1" ht="37.35" customHeight="1">
      <c r="B93" s="176"/>
      <c r="C93" s="177"/>
      <c r="D93" s="178" t="s">
        <v>71</v>
      </c>
      <c r="E93" s="179" t="s">
        <v>162</v>
      </c>
      <c r="F93" s="179" t="s">
        <v>163</v>
      </c>
      <c r="G93" s="177"/>
      <c r="H93" s="177"/>
      <c r="I93" s="180"/>
      <c r="J93" s="181">
        <f>BK93</f>
        <v>0</v>
      </c>
      <c r="K93" s="177"/>
      <c r="L93" s="182"/>
      <c r="M93" s="183"/>
      <c r="N93" s="184"/>
      <c r="O93" s="184"/>
      <c r="P93" s="185">
        <f>P94+P121+P123+P126+P128</f>
        <v>0</v>
      </c>
      <c r="Q93" s="184"/>
      <c r="R93" s="185">
        <f>R94+R121+R123+R126+R128</f>
        <v>27.694029999999998</v>
      </c>
      <c r="S93" s="184"/>
      <c r="T93" s="186">
        <f>T94+T121+T123+T126+T128</f>
        <v>0</v>
      </c>
      <c r="AR93" s="187" t="s">
        <v>80</v>
      </c>
      <c r="AT93" s="188" t="s">
        <v>71</v>
      </c>
      <c r="AU93" s="188" t="s">
        <v>72</v>
      </c>
      <c r="AY93" s="187" t="s">
        <v>164</v>
      </c>
      <c r="BK93" s="189">
        <f>BK94+BK121+BK123+BK126+BK128</f>
        <v>0</v>
      </c>
    </row>
    <row r="94" spans="2:65" s="10" customFormat="1" ht="19.899999999999999" customHeight="1">
      <c r="B94" s="176"/>
      <c r="C94" s="177"/>
      <c r="D94" s="190" t="s">
        <v>71</v>
      </c>
      <c r="E94" s="191" t="s">
        <v>80</v>
      </c>
      <c r="F94" s="191" t="s">
        <v>300</v>
      </c>
      <c r="G94" s="177"/>
      <c r="H94" s="177"/>
      <c r="I94" s="180"/>
      <c r="J94" s="192">
        <f>BK94</f>
        <v>0</v>
      </c>
      <c r="K94" s="177"/>
      <c r="L94" s="182"/>
      <c r="M94" s="183"/>
      <c r="N94" s="184"/>
      <c r="O94" s="184"/>
      <c r="P94" s="185">
        <f>SUM(P95:P120)</f>
        <v>0</v>
      </c>
      <c r="Q94" s="184"/>
      <c r="R94" s="185">
        <f>SUM(R95:R120)</f>
        <v>0.57505000000000006</v>
      </c>
      <c r="S94" s="184"/>
      <c r="T94" s="186">
        <f>SUM(T95:T120)</f>
        <v>0</v>
      </c>
      <c r="AR94" s="187" t="s">
        <v>80</v>
      </c>
      <c r="AT94" s="188" t="s">
        <v>71</v>
      </c>
      <c r="AU94" s="188" t="s">
        <v>80</v>
      </c>
      <c r="AY94" s="187" t="s">
        <v>164</v>
      </c>
      <c r="BK94" s="189">
        <f>SUM(BK95:BK120)</f>
        <v>0</v>
      </c>
    </row>
    <row r="95" spans="2:65" s="1" customFormat="1" ht="22.5" customHeight="1">
      <c r="B95" s="41"/>
      <c r="C95" s="193" t="s">
        <v>80</v>
      </c>
      <c r="D95" s="193" t="s">
        <v>167</v>
      </c>
      <c r="E95" s="194" t="s">
        <v>926</v>
      </c>
      <c r="F95" s="195" t="s">
        <v>927</v>
      </c>
      <c r="G95" s="196" t="s">
        <v>314</v>
      </c>
      <c r="H95" s="197">
        <v>80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1304</v>
      </c>
    </row>
    <row r="96" spans="2:65" s="11" customFormat="1" ht="13.5">
      <c r="B96" s="213"/>
      <c r="C96" s="214"/>
      <c r="D96" s="205" t="s">
        <v>326</v>
      </c>
      <c r="E96" s="224" t="s">
        <v>21</v>
      </c>
      <c r="F96" s="225" t="s">
        <v>1305</v>
      </c>
      <c r="G96" s="214"/>
      <c r="H96" s="226">
        <v>80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35</v>
      </c>
      <c r="AX96" s="11" t="s">
        <v>72</v>
      </c>
      <c r="AY96" s="223" t="s">
        <v>164</v>
      </c>
    </row>
    <row r="97" spans="2:65" s="12" customFormat="1" ht="13.5">
      <c r="B97" s="227"/>
      <c r="C97" s="228"/>
      <c r="D97" s="208" t="s">
        <v>326</v>
      </c>
      <c r="E97" s="229" t="s">
        <v>21</v>
      </c>
      <c r="F97" s="230" t="s">
        <v>357</v>
      </c>
      <c r="G97" s="228"/>
      <c r="H97" s="231">
        <v>80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326</v>
      </c>
      <c r="AU97" s="237" t="s">
        <v>82</v>
      </c>
      <c r="AV97" s="12" t="s">
        <v>171</v>
      </c>
      <c r="AW97" s="12" t="s">
        <v>35</v>
      </c>
      <c r="AX97" s="12" t="s">
        <v>80</v>
      </c>
      <c r="AY97" s="237" t="s">
        <v>164</v>
      </c>
    </row>
    <row r="98" spans="2:65" s="1" customFormat="1" ht="31.5" customHeight="1">
      <c r="B98" s="41"/>
      <c r="C98" s="193" t="s">
        <v>82</v>
      </c>
      <c r="D98" s="193" t="s">
        <v>167</v>
      </c>
      <c r="E98" s="194" t="s">
        <v>930</v>
      </c>
      <c r="F98" s="195" t="s">
        <v>931</v>
      </c>
      <c r="G98" s="196" t="s">
        <v>314</v>
      </c>
      <c r="H98" s="197">
        <v>80</v>
      </c>
      <c r="I98" s="198"/>
      <c r="J98" s="199">
        <f>ROUND(I98*H98,2)</f>
        <v>0</v>
      </c>
      <c r="K98" s="195" t="s">
        <v>181</v>
      </c>
      <c r="L98" s="61"/>
      <c r="M98" s="200" t="s">
        <v>21</v>
      </c>
      <c r="N98" s="201" t="s">
        <v>43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171</v>
      </c>
      <c r="AT98" s="24" t="s">
        <v>167</v>
      </c>
      <c r="AU98" s="24" t="s">
        <v>82</v>
      </c>
      <c r="AY98" s="24" t="s">
        <v>164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80</v>
      </c>
      <c r="BK98" s="204">
        <f>ROUND(I98*H98,2)</f>
        <v>0</v>
      </c>
      <c r="BL98" s="24" t="s">
        <v>171</v>
      </c>
      <c r="BM98" s="24" t="s">
        <v>1306</v>
      </c>
    </row>
    <row r="99" spans="2:65" s="1" customFormat="1" ht="31.5" customHeight="1">
      <c r="B99" s="41"/>
      <c r="C99" s="193" t="s">
        <v>185</v>
      </c>
      <c r="D99" s="193" t="s">
        <v>167</v>
      </c>
      <c r="E99" s="194" t="s">
        <v>1307</v>
      </c>
      <c r="F99" s="195" t="s">
        <v>1308</v>
      </c>
      <c r="G99" s="196" t="s">
        <v>314</v>
      </c>
      <c r="H99" s="197">
        <v>12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171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171</v>
      </c>
      <c r="BM99" s="24" t="s">
        <v>1309</v>
      </c>
    </row>
    <row r="100" spans="2:65" s="11" customFormat="1" ht="13.5">
      <c r="B100" s="213"/>
      <c r="C100" s="214"/>
      <c r="D100" s="208" t="s">
        <v>326</v>
      </c>
      <c r="E100" s="215" t="s">
        <v>21</v>
      </c>
      <c r="F100" s="216" t="s">
        <v>1310</v>
      </c>
      <c r="G100" s="214"/>
      <c r="H100" s="217">
        <v>12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326</v>
      </c>
      <c r="AU100" s="223" t="s">
        <v>82</v>
      </c>
      <c r="AV100" s="11" t="s">
        <v>82</v>
      </c>
      <c r="AW100" s="11" t="s">
        <v>35</v>
      </c>
      <c r="AX100" s="11" t="s">
        <v>80</v>
      </c>
      <c r="AY100" s="223" t="s">
        <v>164</v>
      </c>
    </row>
    <row r="101" spans="2:65" s="1" customFormat="1" ht="44.25" customHeight="1">
      <c r="B101" s="41"/>
      <c r="C101" s="193" t="s">
        <v>171</v>
      </c>
      <c r="D101" s="193" t="s">
        <v>167</v>
      </c>
      <c r="E101" s="194" t="s">
        <v>1311</v>
      </c>
      <c r="F101" s="195" t="s">
        <v>1312</v>
      </c>
      <c r="G101" s="196" t="s">
        <v>314</v>
      </c>
      <c r="H101" s="197">
        <v>12</v>
      </c>
      <c r="I101" s="198"/>
      <c r="J101" s="199">
        <f>ROUND(I101*H101,2)</f>
        <v>0</v>
      </c>
      <c r="K101" s="195" t="s">
        <v>181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171</v>
      </c>
      <c r="AT101" s="24" t="s">
        <v>167</v>
      </c>
      <c r="AU101" s="24" t="s">
        <v>82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171</v>
      </c>
      <c r="BM101" s="24" t="s">
        <v>1313</v>
      </c>
    </row>
    <row r="102" spans="2:65" s="1" customFormat="1" ht="31.5" customHeight="1">
      <c r="B102" s="41"/>
      <c r="C102" s="193" t="s">
        <v>177</v>
      </c>
      <c r="D102" s="193" t="s">
        <v>167</v>
      </c>
      <c r="E102" s="194" t="s">
        <v>1314</v>
      </c>
      <c r="F102" s="195" t="s">
        <v>1315</v>
      </c>
      <c r="G102" s="196" t="s">
        <v>314</v>
      </c>
      <c r="H102" s="197">
        <v>132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1316</v>
      </c>
    </row>
    <row r="103" spans="2:65" s="11" customFormat="1" ht="13.5">
      <c r="B103" s="213"/>
      <c r="C103" s="214"/>
      <c r="D103" s="208" t="s">
        <v>326</v>
      </c>
      <c r="E103" s="215" t="s">
        <v>21</v>
      </c>
      <c r="F103" s="216" t="s">
        <v>1317</v>
      </c>
      <c r="G103" s="214"/>
      <c r="H103" s="217">
        <v>132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326</v>
      </c>
      <c r="AU103" s="223" t="s">
        <v>82</v>
      </c>
      <c r="AV103" s="11" t="s">
        <v>82</v>
      </c>
      <c r="AW103" s="11" t="s">
        <v>35</v>
      </c>
      <c r="AX103" s="11" t="s">
        <v>80</v>
      </c>
      <c r="AY103" s="223" t="s">
        <v>164</v>
      </c>
    </row>
    <row r="104" spans="2:65" s="1" customFormat="1" ht="31.5" customHeight="1">
      <c r="B104" s="41"/>
      <c r="C104" s="193" t="s">
        <v>199</v>
      </c>
      <c r="D104" s="193" t="s">
        <v>167</v>
      </c>
      <c r="E104" s="194" t="s">
        <v>1318</v>
      </c>
      <c r="F104" s="195" t="s">
        <v>1319</v>
      </c>
      <c r="G104" s="196" t="s">
        <v>314</v>
      </c>
      <c r="H104" s="197">
        <v>132</v>
      </c>
      <c r="I104" s="198"/>
      <c r="J104" s="199">
        <f>ROUND(I104*H104,2)</f>
        <v>0</v>
      </c>
      <c r="K104" s="195" t="s">
        <v>181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171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171</v>
      </c>
      <c r="BM104" s="24" t="s">
        <v>1320</v>
      </c>
    </row>
    <row r="105" spans="2:65" s="1" customFormat="1" ht="31.5" customHeight="1">
      <c r="B105" s="41"/>
      <c r="C105" s="193" t="s">
        <v>203</v>
      </c>
      <c r="D105" s="193" t="s">
        <v>167</v>
      </c>
      <c r="E105" s="194" t="s">
        <v>1321</v>
      </c>
      <c r="F105" s="195" t="s">
        <v>1322</v>
      </c>
      <c r="G105" s="196" t="s">
        <v>486</v>
      </c>
      <c r="H105" s="197">
        <v>53</v>
      </c>
      <c r="I105" s="198"/>
      <c r="J105" s="199">
        <f>ROUND(I105*H105,2)</f>
        <v>0</v>
      </c>
      <c r="K105" s="195" t="s">
        <v>181</v>
      </c>
      <c r="L105" s="61"/>
      <c r="M105" s="200" t="s">
        <v>21</v>
      </c>
      <c r="N105" s="201" t="s">
        <v>43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171</v>
      </c>
      <c r="AT105" s="24" t="s">
        <v>167</v>
      </c>
      <c r="AU105" s="24" t="s">
        <v>82</v>
      </c>
      <c r="AY105" s="24" t="s">
        <v>164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80</v>
      </c>
      <c r="BK105" s="204">
        <f>ROUND(I105*H105,2)</f>
        <v>0</v>
      </c>
      <c r="BL105" s="24" t="s">
        <v>171</v>
      </c>
      <c r="BM105" s="24" t="s">
        <v>1323</v>
      </c>
    </row>
    <row r="106" spans="2:65" s="11" customFormat="1" ht="13.5">
      <c r="B106" s="213"/>
      <c r="C106" s="214"/>
      <c r="D106" s="208" t="s">
        <v>326</v>
      </c>
      <c r="E106" s="215" t="s">
        <v>21</v>
      </c>
      <c r="F106" s="216" t="s">
        <v>1324</v>
      </c>
      <c r="G106" s="214"/>
      <c r="H106" s="217">
        <v>53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326</v>
      </c>
      <c r="AU106" s="223" t="s">
        <v>82</v>
      </c>
      <c r="AV106" s="11" t="s">
        <v>82</v>
      </c>
      <c r="AW106" s="11" t="s">
        <v>35</v>
      </c>
      <c r="AX106" s="11" t="s">
        <v>80</v>
      </c>
      <c r="AY106" s="223" t="s">
        <v>164</v>
      </c>
    </row>
    <row r="107" spans="2:65" s="1" customFormat="1" ht="22.5" customHeight="1">
      <c r="B107" s="41"/>
      <c r="C107" s="238" t="s">
        <v>208</v>
      </c>
      <c r="D107" s="238" t="s">
        <v>369</v>
      </c>
      <c r="E107" s="239" t="s">
        <v>1325</v>
      </c>
      <c r="F107" s="240" t="s">
        <v>1326</v>
      </c>
      <c r="G107" s="241" t="s">
        <v>486</v>
      </c>
      <c r="H107" s="242">
        <v>53</v>
      </c>
      <c r="I107" s="243"/>
      <c r="J107" s="244">
        <f>ROUND(I107*H107,2)</f>
        <v>0</v>
      </c>
      <c r="K107" s="240" t="s">
        <v>181</v>
      </c>
      <c r="L107" s="245"/>
      <c r="M107" s="246" t="s">
        <v>21</v>
      </c>
      <c r="N107" s="247" t="s">
        <v>43</v>
      </c>
      <c r="O107" s="42"/>
      <c r="P107" s="202">
        <f>O107*H107</f>
        <v>0</v>
      </c>
      <c r="Q107" s="202">
        <v>1.085E-2</v>
      </c>
      <c r="R107" s="202">
        <f>Q107*H107</f>
        <v>0.57505000000000006</v>
      </c>
      <c r="S107" s="202">
        <v>0</v>
      </c>
      <c r="T107" s="203">
        <f>S107*H107</f>
        <v>0</v>
      </c>
      <c r="AR107" s="24" t="s">
        <v>208</v>
      </c>
      <c r="AT107" s="24" t="s">
        <v>369</v>
      </c>
      <c r="AU107" s="24" t="s">
        <v>82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1327</v>
      </c>
    </row>
    <row r="108" spans="2:65" s="1" customFormat="1" ht="22.5" customHeight="1">
      <c r="B108" s="41"/>
      <c r="C108" s="193" t="s">
        <v>165</v>
      </c>
      <c r="D108" s="193" t="s">
        <v>167</v>
      </c>
      <c r="E108" s="194" t="s">
        <v>323</v>
      </c>
      <c r="F108" s="195" t="s">
        <v>324</v>
      </c>
      <c r="G108" s="196" t="s">
        <v>314</v>
      </c>
      <c r="H108" s="197">
        <v>45</v>
      </c>
      <c r="I108" s="198"/>
      <c r="J108" s="199">
        <f>ROUND(I108*H108,2)</f>
        <v>0</v>
      </c>
      <c r="K108" s="195" t="s">
        <v>181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171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171</v>
      </c>
      <c r="BM108" s="24" t="s">
        <v>1328</v>
      </c>
    </row>
    <row r="109" spans="2:65" s="11" customFormat="1" ht="13.5">
      <c r="B109" s="213"/>
      <c r="C109" s="214"/>
      <c r="D109" s="208" t="s">
        <v>326</v>
      </c>
      <c r="E109" s="215" t="s">
        <v>21</v>
      </c>
      <c r="F109" s="216" t="s">
        <v>1329</v>
      </c>
      <c r="G109" s="214"/>
      <c r="H109" s="217">
        <v>45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326</v>
      </c>
      <c r="AU109" s="223" t="s">
        <v>82</v>
      </c>
      <c r="AV109" s="11" t="s">
        <v>82</v>
      </c>
      <c r="AW109" s="11" t="s">
        <v>35</v>
      </c>
      <c r="AX109" s="11" t="s">
        <v>80</v>
      </c>
      <c r="AY109" s="223" t="s">
        <v>164</v>
      </c>
    </row>
    <row r="110" spans="2:65" s="1" customFormat="1" ht="31.5" customHeight="1">
      <c r="B110" s="41"/>
      <c r="C110" s="193" t="s">
        <v>215</v>
      </c>
      <c r="D110" s="193" t="s">
        <v>167</v>
      </c>
      <c r="E110" s="194" t="s">
        <v>328</v>
      </c>
      <c r="F110" s="195" t="s">
        <v>329</v>
      </c>
      <c r="G110" s="196" t="s">
        <v>314</v>
      </c>
      <c r="H110" s="197">
        <v>585</v>
      </c>
      <c r="I110" s="198"/>
      <c r="J110" s="199">
        <f>ROUND(I110*H110,2)</f>
        <v>0</v>
      </c>
      <c r="K110" s="195" t="s">
        <v>181</v>
      </c>
      <c r="L110" s="61"/>
      <c r="M110" s="200" t="s">
        <v>21</v>
      </c>
      <c r="N110" s="201" t="s">
        <v>43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171</v>
      </c>
      <c r="AT110" s="24" t="s">
        <v>167</v>
      </c>
      <c r="AU110" s="24" t="s">
        <v>82</v>
      </c>
      <c r="AY110" s="24" t="s">
        <v>164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80</v>
      </c>
      <c r="BK110" s="204">
        <f>ROUND(I110*H110,2)</f>
        <v>0</v>
      </c>
      <c r="BL110" s="24" t="s">
        <v>171</v>
      </c>
      <c r="BM110" s="24" t="s">
        <v>1330</v>
      </c>
    </row>
    <row r="111" spans="2:65" s="1" customFormat="1" ht="27">
      <c r="B111" s="41"/>
      <c r="C111" s="63"/>
      <c r="D111" s="205" t="s">
        <v>173</v>
      </c>
      <c r="E111" s="63"/>
      <c r="F111" s="206" t="s">
        <v>331</v>
      </c>
      <c r="G111" s="63"/>
      <c r="H111" s="63"/>
      <c r="I111" s="163"/>
      <c r="J111" s="63"/>
      <c r="K111" s="63"/>
      <c r="L111" s="61"/>
      <c r="M111" s="207"/>
      <c r="N111" s="42"/>
      <c r="O111" s="42"/>
      <c r="P111" s="42"/>
      <c r="Q111" s="42"/>
      <c r="R111" s="42"/>
      <c r="S111" s="42"/>
      <c r="T111" s="78"/>
      <c r="AT111" s="24" t="s">
        <v>173</v>
      </c>
      <c r="AU111" s="24" t="s">
        <v>82</v>
      </c>
    </row>
    <row r="112" spans="2:65" s="11" customFormat="1" ht="13.5">
      <c r="B112" s="213"/>
      <c r="C112" s="214"/>
      <c r="D112" s="208" t="s">
        <v>326</v>
      </c>
      <c r="E112" s="214"/>
      <c r="F112" s="216" t="s">
        <v>1331</v>
      </c>
      <c r="G112" s="214"/>
      <c r="H112" s="217">
        <v>585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326</v>
      </c>
      <c r="AU112" s="223" t="s">
        <v>82</v>
      </c>
      <c r="AV112" s="11" t="s">
        <v>82</v>
      </c>
      <c r="AW112" s="11" t="s">
        <v>6</v>
      </c>
      <c r="AX112" s="11" t="s">
        <v>80</v>
      </c>
      <c r="AY112" s="223" t="s">
        <v>164</v>
      </c>
    </row>
    <row r="113" spans="2:65" s="1" customFormat="1" ht="22.5" customHeight="1">
      <c r="B113" s="41"/>
      <c r="C113" s="193" t="s">
        <v>219</v>
      </c>
      <c r="D113" s="193" t="s">
        <v>167</v>
      </c>
      <c r="E113" s="194" t="s">
        <v>333</v>
      </c>
      <c r="F113" s="195" t="s">
        <v>1112</v>
      </c>
      <c r="G113" s="196" t="s">
        <v>314</v>
      </c>
      <c r="H113" s="197">
        <v>45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1332</v>
      </c>
    </row>
    <row r="114" spans="2:65" s="1" customFormat="1" ht="22.5" customHeight="1">
      <c r="B114" s="41"/>
      <c r="C114" s="193" t="s">
        <v>225</v>
      </c>
      <c r="D114" s="193" t="s">
        <v>167</v>
      </c>
      <c r="E114" s="194" t="s">
        <v>340</v>
      </c>
      <c r="F114" s="195" t="s">
        <v>341</v>
      </c>
      <c r="G114" s="196" t="s">
        <v>314</v>
      </c>
      <c r="H114" s="197">
        <v>45</v>
      </c>
      <c r="I114" s="198"/>
      <c r="J114" s="199">
        <f>ROUND(I114*H114,2)</f>
        <v>0</v>
      </c>
      <c r="K114" s="195" t="s">
        <v>181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1333</v>
      </c>
    </row>
    <row r="115" spans="2:65" s="1" customFormat="1" ht="22.5" customHeight="1">
      <c r="B115" s="41"/>
      <c r="C115" s="193" t="s">
        <v>229</v>
      </c>
      <c r="D115" s="193" t="s">
        <v>167</v>
      </c>
      <c r="E115" s="194" t="s">
        <v>343</v>
      </c>
      <c r="F115" s="195" t="s">
        <v>344</v>
      </c>
      <c r="G115" s="196" t="s">
        <v>345</v>
      </c>
      <c r="H115" s="197">
        <v>78.75</v>
      </c>
      <c r="I115" s="198"/>
      <c r="J115" s="199">
        <f>ROUND(I115*H115,2)</f>
        <v>0</v>
      </c>
      <c r="K115" s="195" t="s">
        <v>181</v>
      </c>
      <c r="L115" s="61"/>
      <c r="M115" s="200" t="s">
        <v>21</v>
      </c>
      <c r="N115" s="201" t="s">
        <v>43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171</v>
      </c>
      <c r="AT115" s="24" t="s">
        <v>167</v>
      </c>
      <c r="AU115" s="24" t="s">
        <v>82</v>
      </c>
      <c r="AY115" s="24" t="s">
        <v>164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80</v>
      </c>
      <c r="BK115" s="204">
        <f>ROUND(I115*H115,2)</f>
        <v>0</v>
      </c>
      <c r="BL115" s="24" t="s">
        <v>171</v>
      </c>
      <c r="BM115" s="24" t="s">
        <v>1334</v>
      </c>
    </row>
    <row r="116" spans="2:65" s="11" customFormat="1" ht="13.5">
      <c r="B116" s="213"/>
      <c r="C116" s="214"/>
      <c r="D116" s="208" t="s">
        <v>326</v>
      </c>
      <c r="E116" s="214"/>
      <c r="F116" s="216" t="s">
        <v>1335</v>
      </c>
      <c r="G116" s="214"/>
      <c r="H116" s="217">
        <v>78.75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326</v>
      </c>
      <c r="AU116" s="223" t="s">
        <v>82</v>
      </c>
      <c r="AV116" s="11" t="s">
        <v>82</v>
      </c>
      <c r="AW116" s="11" t="s">
        <v>6</v>
      </c>
      <c r="AX116" s="11" t="s">
        <v>80</v>
      </c>
      <c r="AY116" s="223" t="s">
        <v>164</v>
      </c>
    </row>
    <row r="117" spans="2:65" s="1" customFormat="1" ht="22.5" customHeight="1">
      <c r="B117" s="41"/>
      <c r="C117" s="193" t="s">
        <v>235</v>
      </c>
      <c r="D117" s="193" t="s">
        <v>167</v>
      </c>
      <c r="E117" s="194" t="s">
        <v>1004</v>
      </c>
      <c r="F117" s="195" t="s">
        <v>1117</v>
      </c>
      <c r="G117" s="196" t="s">
        <v>314</v>
      </c>
      <c r="H117" s="197">
        <v>179</v>
      </c>
      <c r="I117" s="198"/>
      <c r="J117" s="199">
        <f>ROUND(I117*H117,2)</f>
        <v>0</v>
      </c>
      <c r="K117" s="195" t="s">
        <v>181</v>
      </c>
      <c r="L117" s="61"/>
      <c r="M117" s="200" t="s">
        <v>21</v>
      </c>
      <c r="N117" s="201" t="s">
        <v>43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171</v>
      </c>
      <c r="AT117" s="24" t="s">
        <v>167</v>
      </c>
      <c r="AU117" s="24" t="s">
        <v>82</v>
      </c>
      <c r="AY117" s="24" t="s">
        <v>164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80</v>
      </c>
      <c r="BK117" s="204">
        <f>ROUND(I117*H117,2)</f>
        <v>0</v>
      </c>
      <c r="BL117" s="24" t="s">
        <v>171</v>
      </c>
      <c r="BM117" s="24" t="s">
        <v>1336</v>
      </c>
    </row>
    <row r="118" spans="2:65" s="11" customFormat="1" ht="13.5">
      <c r="B118" s="213"/>
      <c r="C118" s="214"/>
      <c r="D118" s="205" t="s">
        <v>326</v>
      </c>
      <c r="E118" s="224" t="s">
        <v>21</v>
      </c>
      <c r="F118" s="225" t="s">
        <v>1337</v>
      </c>
      <c r="G118" s="214"/>
      <c r="H118" s="226">
        <v>99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326</v>
      </c>
      <c r="AU118" s="223" t="s">
        <v>82</v>
      </c>
      <c r="AV118" s="11" t="s">
        <v>82</v>
      </c>
      <c r="AW118" s="11" t="s">
        <v>35</v>
      </c>
      <c r="AX118" s="11" t="s">
        <v>72</v>
      </c>
      <c r="AY118" s="223" t="s">
        <v>164</v>
      </c>
    </row>
    <row r="119" spans="2:65" s="11" customFormat="1" ht="13.5">
      <c r="B119" s="213"/>
      <c r="C119" s="214"/>
      <c r="D119" s="205" t="s">
        <v>326</v>
      </c>
      <c r="E119" s="224" t="s">
        <v>21</v>
      </c>
      <c r="F119" s="225" t="s">
        <v>1338</v>
      </c>
      <c r="G119" s="214"/>
      <c r="H119" s="226">
        <v>80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326</v>
      </c>
      <c r="AU119" s="223" t="s">
        <v>82</v>
      </c>
      <c r="AV119" s="11" t="s">
        <v>82</v>
      </c>
      <c r="AW119" s="11" t="s">
        <v>35</v>
      </c>
      <c r="AX119" s="11" t="s">
        <v>72</v>
      </c>
      <c r="AY119" s="223" t="s">
        <v>164</v>
      </c>
    </row>
    <row r="120" spans="2:65" s="12" customFormat="1" ht="13.5">
      <c r="B120" s="227"/>
      <c r="C120" s="228"/>
      <c r="D120" s="205" t="s">
        <v>326</v>
      </c>
      <c r="E120" s="272" t="s">
        <v>21</v>
      </c>
      <c r="F120" s="273" t="s">
        <v>357</v>
      </c>
      <c r="G120" s="228"/>
      <c r="H120" s="274">
        <v>179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326</v>
      </c>
      <c r="AU120" s="237" t="s">
        <v>82</v>
      </c>
      <c r="AV120" s="12" t="s">
        <v>171</v>
      </c>
      <c r="AW120" s="12" t="s">
        <v>35</v>
      </c>
      <c r="AX120" s="12" t="s">
        <v>80</v>
      </c>
      <c r="AY120" s="237" t="s">
        <v>164</v>
      </c>
    </row>
    <row r="121" spans="2:65" s="10" customFormat="1" ht="29.85" customHeight="1">
      <c r="B121" s="176"/>
      <c r="C121" s="177"/>
      <c r="D121" s="190" t="s">
        <v>71</v>
      </c>
      <c r="E121" s="191" t="s">
        <v>82</v>
      </c>
      <c r="F121" s="191" t="s">
        <v>1088</v>
      </c>
      <c r="G121" s="177"/>
      <c r="H121" s="177"/>
      <c r="I121" s="180"/>
      <c r="J121" s="192">
        <f>BK121</f>
        <v>0</v>
      </c>
      <c r="K121" s="177"/>
      <c r="L121" s="182"/>
      <c r="M121" s="183"/>
      <c r="N121" s="184"/>
      <c r="O121" s="184"/>
      <c r="P121" s="185">
        <f>P122</f>
        <v>0</v>
      </c>
      <c r="Q121" s="184"/>
      <c r="R121" s="185">
        <f>R122</f>
        <v>27.076079999999997</v>
      </c>
      <c r="S121" s="184"/>
      <c r="T121" s="186">
        <f>T122</f>
        <v>0</v>
      </c>
      <c r="AR121" s="187" t="s">
        <v>80</v>
      </c>
      <c r="AT121" s="188" t="s">
        <v>71</v>
      </c>
      <c r="AU121" s="188" t="s">
        <v>80</v>
      </c>
      <c r="AY121" s="187" t="s">
        <v>164</v>
      </c>
      <c r="BK121" s="189">
        <f>BK122</f>
        <v>0</v>
      </c>
    </row>
    <row r="122" spans="2:65" s="1" customFormat="1" ht="22.5" customHeight="1">
      <c r="B122" s="41"/>
      <c r="C122" s="193" t="s">
        <v>10</v>
      </c>
      <c r="D122" s="193" t="s">
        <v>167</v>
      </c>
      <c r="E122" s="194" t="s">
        <v>1339</v>
      </c>
      <c r="F122" s="195" t="s">
        <v>1340</v>
      </c>
      <c r="G122" s="196" t="s">
        <v>314</v>
      </c>
      <c r="H122" s="197">
        <v>12</v>
      </c>
      <c r="I122" s="198"/>
      <c r="J122" s="199">
        <f>ROUND(I122*H122,2)</f>
        <v>0</v>
      </c>
      <c r="K122" s="195" t="s">
        <v>181</v>
      </c>
      <c r="L122" s="61"/>
      <c r="M122" s="200" t="s">
        <v>21</v>
      </c>
      <c r="N122" s="201" t="s">
        <v>43</v>
      </c>
      <c r="O122" s="42"/>
      <c r="P122" s="202">
        <f>O122*H122</f>
        <v>0</v>
      </c>
      <c r="Q122" s="202">
        <v>2.2563399999999998</v>
      </c>
      <c r="R122" s="202">
        <f>Q122*H122</f>
        <v>27.076079999999997</v>
      </c>
      <c r="S122" s="202">
        <v>0</v>
      </c>
      <c r="T122" s="203">
        <f>S122*H122</f>
        <v>0</v>
      </c>
      <c r="AR122" s="24" t="s">
        <v>171</v>
      </c>
      <c r="AT122" s="24" t="s">
        <v>167</v>
      </c>
      <c r="AU122" s="24" t="s">
        <v>82</v>
      </c>
      <c r="AY122" s="24" t="s">
        <v>164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80</v>
      </c>
      <c r="BK122" s="204">
        <f>ROUND(I122*H122,2)</f>
        <v>0</v>
      </c>
      <c r="BL122" s="24" t="s">
        <v>171</v>
      </c>
      <c r="BM122" s="24" t="s">
        <v>1341</v>
      </c>
    </row>
    <row r="123" spans="2:65" s="10" customFormat="1" ht="29.85" customHeight="1">
      <c r="B123" s="176"/>
      <c r="C123" s="177"/>
      <c r="D123" s="190" t="s">
        <v>71</v>
      </c>
      <c r="E123" s="191" t="s">
        <v>171</v>
      </c>
      <c r="F123" s="191" t="s">
        <v>1021</v>
      </c>
      <c r="G123" s="177"/>
      <c r="H123" s="177"/>
      <c r="I123" s="180"/>
      <c r="J123" s="192">
        <f>BK123</f>
        <v>0</v>
      </c>
      <c r="K123" s="177"/>
      <c r="L123" s="182"/>
      <c r="M123" s="183"/>
      <c r="N123" s="184"/>
      <c r="O123" s="184"/>
      <c r="P123" s="185">
        <f>SUM(P124:P125)</f>
        <v>0</v>
      </c>
      <c r="Q123" s="184"/>
      <c r="R123" s="185">
        <f>SUM(R124:R125)</f>
        <v>0</v>
      </c>
      <c r="S123" s="184"/>
      <c r="T123" s="186">
        <f>SUM(T124:T125)</f>
        <v>0</v>
      </c>
      <c r="AR123" s="187" t="s">
        <v>80</v>
      </c>
      <c r="AT123" s="188" t="s">
        <v>71</v>
      </c>
      <c r="AU123" s="188" t="s">
        <v>80</v>
      </c>
      <c r="AY123" s="187" t="s">
        <v>164</v>
      </c>
      <c r="BK123" s="189">
        <f>SUM(BK124:BK125)</f>
        <v>0</v>
      </c>
    </row>
    <row r="124" spans="2:65" s="1" customFormat="1" ht="31.5" customHeight="1">
      <c r="B124" s="41"/>
      <c r="C124" s="193" t="s">
        <v>243</v>
      </c>
      <c r="D124" s="193" t="s">
        <v>167</v>
      </c>
      <c r="E124" s="194" t="s">
        <v>1022</v>
      </c>
      <c r="F124" s="195" t="s">
        <v>1023</v>
      </c>
      <c r="G124" s="196" t="s">
        <v>314</v>
      </c>
      <c r="H124" s="197">
        <v>33</v>
      </c>
      <c r="I124" s="198"/>
      <c r="J124" s="199">
        <f>ROUND(I124*H124,2)</f>
        <v>0</v>
      </c>
      <c r="K124" s="195" t="s">
        <v>181</v>
      </c>
      <c r="L124" s="61"/>
      <c r="M124" s="200" t="s">
        <v>21</v>
      </c>
      <c r="N124" s="201" t="s">
        <v>43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171</v>
      </c>
      <c r="AT124" s="24" t="s">
        <v>167</v>
      </c>
      <c r="AU124" s="24" t="s">
        <v>82</v>
      </c>
      <c r="AY124" s="24" t="s">
        <v>164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80</v>
      </c>
      <c r="BK124" s="204">
        <f>ROUND(I124*H124,2)</f>
        <v>0</v>
      </c>
      <c r="BL124" s="24" t="s">
        <v>171</v>
      </c>
      <c r="BM124" s="24" t="s">
        <v>1342</v>
      </c>
    </row>
    <row r="125" spans="2:65" s="11" customFormat="1" ht="13.5">
      <c r="B125" s="213"/>
      <c r="C125" s="214"/>
      <c r="D125" s="205" t="s">
        <v>326</v>
      </c>
      <c r="E125" s="224" t="s">
        <v>21</v>
      </c>
      <c r="F125" s="225" t="s">
        <v>1343</v>
      </c>
      <c r="G125" s="214"/>
      <c r="H125" s="226">
        <v>33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326</v>
      </c>
      <c r="AU125" s="223" t="s">
        <v>82</v>
      </c>
      <c r="AV125" s="11" t="s">
        <v>82</v>
      </c>
      <c r="AW125" s="11" t="s">
        <v>35</v>
      </c>
      <c r="AX125" s="11" t="s">
        <v>80</v>
      </c>
      <c r="AY125" s="223" t="s">
        <v>164</v>
      </c>
    </row>
    <row r="126" spans="2:65" s="10" customFormat="1" ht="29.85" customHeight="1">
      <c r="B126" s="176"/>
      <c r="C126" s="177"/>
      <c r="D126" s="190" t="s">
        <v>71</v>
      </c>
      <c r="E126" s="191" t="s">
        <v>208</v>
      </c>
      <c r="F126" s="191" t="s">
        <v>490</v>
      </c>
      <c r="G126" s="177"/>
      <c r="H126" s="177"/>
      <c r="I126" s="180"/>
      <c r="J126" s="192">
        <f>BK126</f>
        <v>0</v>
      </c>
      <c r="K126" s="177"/>
      <c r="L126" s="182"/>
      <c r="M126" s="183"/>
      <c r="N126" s="184"/>
      <c r="O126" s="184"/>
      <c r="P126" s="185">
        <f>P127</f>
        <v>0</v>
      </c>
      <c r="Q126" s="184"/>
      <c r="R126" s="185">
        <f>R127</f>
        <v>4.2899999999999994E-2</v>
      </c>
      <c r="S126" s="184"/>
      <c r="T126" s="186">
        <f>T127</f>
        <v>0</v>
      </c>
      <c r="AR126" s="187" t="s">
        <v>80</v>
      </c>
      <c r="AT126" s="188" t="s">
        <v>71</v>
      </c>
      <c r="AU126" s="188" t="s">
        <v>80</v>
      </c>
      <c r="AY126" s="187" t="s">
        <v>164</v>
      </c>
      <c r="BK126" s="189">
        <f>BK127</f>
        <v>0</v>
      </c>
    </row>
    <row r="127" spans="2:65" s="1" customFormat="1" ht="22.5" customHeight="1">
      <c r="B127" s="41"/>
      <c r="C127" s="193" t="s">
        <v>248</v>
      </c>
      <c r="D127" s="193" t="s">
        <v>167</v>
      </c>
      <c r="E127" s="194" t="s">
        <v>1069</v>
      </c>
      <c r="F127" s="195" t="s">
        <v>1070</v>
      </c>
      <c r="G127" s="196" t="s">
        <v>486</v>
      </c>
      <c r="H127" s="197">
        <v>330</v>
      </c>
      <c r="I127" s="198"/>
      <c r="J127" s="199">
        <f>ROUND(I127*H127,2)</f>
        <v>0</v>
      </c>
      <c r="K127" s="195" t="s">
        <v>181</v>
      </c>
      <c r="L127" s="61"/>
      <c r="M127" s="200" t="s">
        <v>21</v>
      </c>
      <c r="N127" s="201" t="s">
        <v>43</v>
      </c>
      <c r="O127" s="42"/>
      <c r="P127" s="202">
        <f>O127*H127</f>
        <v>0</v>
      </c>
      <c r="Q127" s="202">
        <v>1.2999999999999999E-4</v>
      </c>
      <c r="R127" s="202">
        <f>Q127*H127</f>
        <v>4.2899999999999994E-2</v>
      </c>
      <c r="S127" s="202">
        <v>0</v>
      </c>
      <c r="T127" s="203">
        <f>S127*H127</f>
        <v>0</v>
      </c>
      <c r="AR127" s="24" t="s">
        <v>171</v>
      </c>
      <c r="AT127" s="24" t="s">
        <v>167</v>
      </c>
      <c r="AU127" s="24" t="s">
        <v>82</v>
      </c>
      <c r="AY127" s="24" t="s">
        <v>164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80</v>
      </c>
      <c r="BK127" s="204">
        <f>ROUND(I127*H127,2)</f>
        <v>0</v>
      </c>
      <c r="BL127" s="24" t="s">
        <v>171</v>
      </c>
      <c r="BM127" s="24" t="s">
        <v>1344</v>
      </c>
    </row>
    <row r="128" spans="2:65" s="10" customFormat="1" ht="29.85" customHeight="1">
      <c r="B128" s="176"/>
      <c r="C128" s="177"/>
      <c r="D128" s="190" t="s">
        <v>71</v>
      </c>
      <c r="E128" s="191" t="s">
        <v>620</v>
      </c>
      <c r="F128" s="191" t="s">
        <v>621</v>
      </c>
      <c r="G128" s="177"/>
      <c r="H128" s="177"/>
      <c r="I128" s="180"/>
      <c r="J128" s="192">
        <f>BK128</f>
        <v>0</v>
      </c>
      <c r="K128" s="177"/>
      <c r="L128" s="182"/>
      <c r="M128" s="183"/>
      <c r="N128" s="184"/>
      <c r="O128" s="184"/>
      <c r="P128" s="185">
        <f>P129</f>
        <v>0</v>
      </c>
      <c r="Q128" s="184"/>
      <c r="R128" s="185">
        <f>R129</f>
        <v>0</v>
      </c>
      <c r="S128" s="184"/>
      <c r="T128" s="186">
        <f>T129</f>
        <v>0</v>
      </c>
      <c r="AR128" s="187" t="s">
        <v>80</v>
      </c>
      <c r="AT128" s="188" t="s">
        <v>71</v>
      </c>
      <c r="AU128" s="188" t="s">
        <v>80</v>
      </c>
      <c r="AY128" s="187" t="s">
        <v>164</v>
      </c>
      <c r="BK128" s="189">
        <f>BK129</f>
        <v>0</v>
      </c>
    </row>
    <row r="129" spans="2:65" s="1" customFormat="1" ht="22.5" customHeight="1">
      <c r="B129" s="41"/>
      <c r="C129" s="193" t="s">
        <v>253</v>
      </c>
      <c r="D129" s="193" t="s">
        <v>167</v>
      </c>
      <c r="E129" s="194" t="s">
        <v>1345</v>
      </c>
      <c r="F129" s="195" t="s">
        <v>1346</v>
      </c>
      <c r="G129" s="196" t="s">
        <v>345</v>
      </c>
      <c r="H129" s="197">
        <v>27.693999999999999</v>
      </c>
      <c r="I129" s="198"/>
      <c r="J129" s="199">
        <f>ROUND(I129*H129,2)</f>
        <v>0</v>
      </c>
      <c r="K129" s="195" t="s">
        <v>181</v>
      </c>
      <c r="L129" s="61"/>
      <c r="M129" s="200" t="s">
        <v>21</v>
      </c>
      <c r="N129" s="201" t="s">
        <v>43</v>
      </c>
      <c r="O129" s="42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24" t="s">
        <v>171</v>
      </c>
      <c r="AT129" s="24" t="s">
        <v>167</v>
      </c>
      <c r="AU129" s="24" t="s">
        <v>82</v>
      </c>
      <c r="AY129" s="24" t="s">
        <v>164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80</v>
      </c>
      <c r="BK129" s="204">
        <f>ROUND(I129*H129,2)</f>
        <v>0</v>
      </c>
      <c r="BL129" s="24" t="s">
        <v>171</v>
      </c>
      <c r="BM129" s="24" t="s">
        <v>1347</v>
      </c>
    </row>
    <row r="130" spans="2:65" s="10" customFormat="1" ht="37.35" customHeight="1">
      <c r="B130" s="176"/>
      <c r="C130" s="177"/>
      <c r="D130" s="178" t="s">
        <v>71</v>
      </c>
      <c r="E130" s="179" t="s">
        <v>1078</v>
      </c>
      <c r="F130" s="179" t="s">
        <v>1079</v>
      </c>
      <c r="G130" s="177"/>
      <c r="H130" s="177"/>
      <c r="I130" s="180"/>
      <c r="J130" s="181">
        <f>BK130</f>
        <v>0</v>
      </c>
      <c r="K130" s="177"/>
      <c r="L130" s="182"/>
      <c r="M130" s="183"/>
      <c r="N130" s="184"/>
      <c r="O130" s="184"/>
      <c r="P130" s="185">
        <f>P131+P136+P142+P145+P150+P155</f>
        <v>0</v>
      </c>
      <c r="Q130" s="184"/>
      <c r="R130" s="185">
        <f>R131+R136+R142+R145+R150+R155</f>
        <v>2.4588799999999997</v>
      </c>
      <c r="S130" s="184"/>
      <c r="T130" s="186">
        <f>T131+T136+T142+T145+T150+T155</f>
        <v>0</v>
      </c>
      <c r="AR130" s="187" t="s">
        <v>82</v>
      </c>
      <c r="AT130" s="188" t="s">
        <v>71</v>
      </c>
      <c r="AU130" s="188" t="s">
        <v>72</v>
      </c>
      <c r="AY130" s="187" t="s">
        <v>164</v>
      </c>
      <c r="BK130" s="189">
        <f>BK131+BK136+BK142+BK145+BK150+BK155</f>
        <v>0</v>
      </c>
    </row>
    <row r="131" spans="2:65" s="10" customFormat="1" ht="19.899999999999999" customHeight="1">
      <c r="B131" s="176"/>
      <c r="C131" s="177"/>
      <c r="D131" s="190" t="s">
        <v>71</v>
      </c>
      <c r="E131" s="191" t="s">
        <v>1348</v>
      </c>
      <c r="F131" s="191" t="s">
        <v>1349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SUM(P132:P135)</f>
        <v>0</v>
      </c>
      <c r="Q131" s="184"/>
      <c r="R131" s="185">
        <f>SUM(R132:R135)</f>
        <v>9.7980000000000012E-2</v>
      </c>
      <c r="S131" s="184"/>
      <c r="T131" s="186">
        <f>SUM(T132:T135)</f>
        <v>0</v>
      </c>
      <c r="AR131" s="187" t="s">
        <v>82</v>
      </c>
      <c r="AT131" s="188" t="s">
        <v>71</v>
      </c>
      <c r="AU131" s="188" t="s">
        <v>80</v>
      </c>
      <c r="AY131" s="187" t="s">
        <v>164</v>
      </c>
      <c r="BK131" s="189">
        <f>SUM(BK132:BK135)</f>
        <v>0</v>
      </c>
    </row>
    <row r="132" spans="2:65" s="1" customFormat="1" ht="31.5" customHeight="1">
      <c r="B132" s="41"/>
      <c r="C132" s="193" t="s">
        <v>257</v>
      </c>
      <c r="D132" s="193" t="s">
        <v>167</v>
      </c>
      <c r="E132" s="194" t="s">
        <v>1350</v>
      </c>
      <c r="F132" s="195" t="s">
        <v>1351</v>
      </c>
      <c r="G132" s="196" t="s">
        <v>486</v>
      </c>
      <c r="H132" s="197">
        <v>330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243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243</v>
      </c>
      <c r="BM132" s="24" t="s">
        <v>1352</v>
      </c>
    </row>
    <row r="133" spans="2:65" s="1" customFormat="1" ht="22.5" customHeight="1">
      <c r="B133" s="41"/>
      <c r="C133" s="238" t="s">
        <v>263</v>
      </c>
      <c r="D133" s="238" t="s">
        <v>369</v>
      </c>
      <c r="E133" s="239" t="s">
        <v>1353</v>
      </c>
      <c r="F133" s="240" t="s">
        <v>1354</v>
      </c>
      <c r="G133" s="241" t="s">
        <v>486</v>
      </c>
      <c r="H133" s="242">
        <v>330</v>
      </c>
      <c r="I133" s="243"/>
      <c r="J133" s="244">
        <f>ROUND(I133*H133,2)</f>
        <v>0</v>
      </c>
      <c r="K133" s="240" t="s">
        <v>181</v>
      </c>
      <c r="L133" s="245"/>
      <c r="M133" s="246" t="s">
        <v>21</v>
      </c>
      <c r="N133" s="247" t="s">
        <v>43</v>
      </c>
      <c r="O133" s="42"/>
      <c r="P133" s="202">
        <f>O133*H133</f>
        <v>0</v>
      </c>
      <c r="Q133" s="202">
        <v>2.3000000000000001E-4</v>
      </c>
      <c r="R133" s="202">
        <f>Q133*H133</f>
        <v>7.5900000000000009E-2</v>
      </c>
      <c r="S133" s="202">
        <v>0</v>
      </c>
      <c r="T133" s="203">
        <f>S133*H133</f>
        <v>0</v>
      </c>
      <c r="AR133" s="24" t="s">
        <v>439</v>
      </c>
      <c r="AT133" s="24" t="s">
        <v>369</v>
      </c>
      <c r="AU133" s="24" t="s">
        <v>82</v>
      </c>
      <c r="AY133" s="24" t="s">
        <v>164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80</v>
      </c>
      <c r="BK133" s="204">
        <f>ROUND(I133*H133,2)</f>
        <v>0</v>
      </c>
      <c r="BL133" s="24" t="s">
        <v>243</v>
      </c>
      <c r="BM133" s="24" t="s">
        <v>1355</v>
      </c>
    </row>
    <row r="134" spans="2:65" s="1" customFormat="1" ht="31.5" customHeight="1">
      <c r="B134" s="41"/>
      <c r="C134" s="193" t="s">
        <v>9</v>
      </c>
      <c r="D134" s="193" t="s">
        <v>167</v>
      </c>
      <c r="E134" s="194" t="s">
        <v>1356</v>
      </c>
      <c r="F134" s="195" t="s">
        <v>1357</v>
      </c>
      <c r="G134" s="196" t="s">
        <v>486</v>
      </c>
      <c r="H134" s="197">
        <v>24</v>
      </c>
      <c r="I134" s="198"/>
      <c r="J134" s="199">
        <f>ROUND(I134*H134,2)</f>
        <v>0</v>
      </c>
      <c r="K134" s="195" t="s">
        <v>188</v>
      </c>
      <c r="L134" s="61"/>
      <c r="M134" s="200" t="s">
        <v>21</v>
      </c>
      <c r="N134" s="201" t="s">
        <v>43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243</v>
      </c>
      <c r="AT134" s="24" t="s">
        <v>167</v>
      </c>
      <c r="AU134" s="24" t="s">
        <v>82</v>
      </c>
      <c r="AY134" s="24" t="s">
        <v>164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80</v>
      </c>
      <c r="BK134" s="204">
        <f>ROUND(I134*H134,2)</f>
        <v>0</v>
      </c>
      <c r="BL134" s="24" t="s">
        <v>243</v>
      </c>
      <c r="BM134" s="24" t="s">
        <v>1358</v>
      </c>
    </row>
    <row r="135" spans="2:65" s="1" customFormat="1" ht="22.5" customHeight="1">
      <c r="B135" s="41"/>
      <c r="C135" s="238" t="s">
        <v>274</v>
      </c>
      <c r="D135" s="238" t="s">
        <v>369</v>
      </c>
      <c r="E135" s="239" t="s">
        <v>1359</v>
      </c>
      <c r="F135" s="240" t="s">
        <v>1360</v>
      </c>
      <c r="G135" s="241" t="s">
        <v>486</v>
      </c>
      <c r="H135" s="242">
        <v>24</v>
      </c>
      <c r="I135" s="243"/>
      <c r="J135" s="244">
        <f>ROUND(I135*H135,2)</f>
        <v>0</v>
      </c>
      <c r="K135" s="240" t="s">
        <v>181</v>
      </c>
      <c r="L135" s="245"/>
      <c r="M135" s="246" t="s">
        <v>21</v>
      </c>
      <c r="N135" s="247" t="s">
        <v>43</v>
      </c>
      <c r="O135" s="42"/>
      <c r="P135" s="202">
        <f>O135*H135</f>
        <v>0</v>
      </c>
      <c r="Q135" s="202">
        <v>9.2000000000000003E-4</v>
      </c>
      <c r="R135" s="202">
        <f>Q135*H135</f>
        <v>2.2080000000000002E-2</v>
      </c>
      <c r="S135" s="202">
        <v>0</v>
      </c>
      <c r="T135" s="203">
        <f>S135*H135</f>
        <v>0</v>
      </c>
      <c r="AR135" s="24" t="s">
        <v>439</v>
      </c>
      <c r="AT135" s="24" t="s">
        <v>369</v>
      </c>
      <c r="AU135" s="24" t="s">
        <v>82</v>
      </c>
      <c r="AY135" s="24" t="s">
        <v>164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80</v>
      </c>
      <c r="BK135" s="204">
        <f>ROUND(I135*H135,2)</f>
        <v>0</v>
      </c>
      <c r="BL135" s="24" t="s">
        <v>243</v>
      </c>
      <c r="BM135" s="24" t="s">
        <v>1361</v>
      </c>
    </row>
    <row r="136" spans="2:65" s="10" customFormat="1" ht="29.85" customHeight="1">
      <c r="B136" s="176"/>
      <c r="C136" s="177"/>
      <c r="D136" s="190" t="s">
        <v>71</v>
      </c>
      <c r="E136" s="191" t="s">
        <v>1362</v>
      </c>
      <c r="F136" s="191" t="s">
        <v>1363</v>
      </c>
      <c r="G136" s="177"/>
      <c r="H136" s="177"/>
      <c r="I136" s="180"/>
      <c r="J136" s="192">
        <f>BK136</f>
        <v>0</v>
      </c>
      <c r="K136" s="177"/>
      <c r="L136" s="182"/>
      <c r="M136" s="183"/>
      <c r="N136" s="184"/>
      <c r="O136" s="184"/>
      <c r="P136" s="185">
        <f>SUM(P137:P141)</f>
        <v>0</v>
      </c>
      <c r="Q136" s="184"/>
      <c r="R136" s="185">
        <f>SUM(R137:R141)</f>
        <v>0</v>
      </c>
      <c r="S136" s="184"/>
      <c r="T136" s="186">
        <f>SUM(T137:T141)</f>
        <v>0</v>
      </c>
      <c r="AR136" s="187" t="s">
        <v>82</v>
      </c>
      <c r="AT136" s="188" t="s">
        <v>71</v>
      </c>
      <c r="AU136" s="188" t="s">
        <v>80</v>
      </c>
      <c r="AY136" s="187" t="s">
        <v>164</v>
      </c>
      <c r="BK136" s="189">
        <f>SUM(BK137:BK141)</f>
        <v>0</v>
      </c>
    </row>
    <row r="137" spans="2:65" s="1" customFormat="1" ht="31.5" customHeight="1">
      <c r="B137" s="41"/>
      <c r="C137" s="193" t="s">
        <v>280</v>
      </c>
      <c r="D137" s="193" t="s">
        <v>167</v>
      </c>
      <c r="E137" s="194" t="s">
        <v>1364</v>
      </c>
      <c r="F137" s="195" t="s">
        <v>1365</v>
      </c>
      <c r="G137" s="196" t="s">
        <v>377</v>
      </c>
      <c r="H137" s="197">
        <v>12</v>
      </c>
      <c r="I137" s="198"/>
      <c r="J137" s="199">
        <f>ROUND(I137*H137,2)</f>
        <v>0</v>
      </c>
      <c r="K137" s="195" t="s">
        <v>188</v>
      </c>
      <c r="L137" s="61"/>
      <c r="M137" s="200" t="s">
        <v>21</v>
      </c>
      <c r="N137" s="201" t="s">
        <v>43</v>
      </c>
      <c r="O137" s="42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24" t="s">
        <v>243</v>
      </c>
      <c r="AT137" s="24" t="s">
        <v>167</v>
      </c>
      <c r="AU137" s="24" t="s">
        <v>82</v>
      </c>
      <c r="AY137" s="24" t="s">
        <v>164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80</v>
      </c>
      <c r="BK137" s="204">
        <f>ROUND(I137*H137,2)</f>
        <v>0</v>
      </c>
      <c r="BL137" s="24" t="s">
        <v>243</v>
      </c>
      <c r="BM137" s="24" t="s">
        <v>1366</v>
      </c>
    </row>
    <row r="138" spans="2:65" s="1" customFormat="1" ht="22.5" customHeight="1">
      <c r="B138" s="41"/>
      <c r="C138" s="238" t="s">
        <v>284</v>
      </c>
      <c r="D138" s="238" t="s">
        <v>369</v>
      </c>
      <c r="E138" s="239" t="s">
        <v>1367</v>
      </c>
      <c r="F138" s="240" t="s">
        <v>1368</v>
      </c>
      <c r="G138" s="241" t="s">
        <v>1369</v>
      </c>
      <c r="H138" s="242">
        <v>12</v>
      </c>
      <c r="I138" s="243"/>
      <c r="J138" s="244">
        <f>ROUND(I138*H138,2)</f>
        <v>0</v>
      </c>
      <c r="K138" s="240" t="s">
        <v>21</v>
      </c>
      <c r="L138" s="245"/>
      <c r="M138" s="246" t="s">
        <v>21</v>
      </c>
      <c r="N138" s="247" t="s">
        <v>43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439</v>
      </c>
      <c r="AT138" s="24" t="s">
        <v>369</v>
      </c>
      <c r="AU138" s="24" t="s">
        <v>82</v>
      </c>
      <c r="AY138" s="24" t="s">
        <v>164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80</v>
      </c>
      <c r="BK138" s="204">
        <f>ROUND(I138*H138,2)</f>
        <v>0</v>
      </c>
      <c r="BL138" s="24" t="s">
        <v>243</v>
      </c>
      <c r="BM138" s="24" t="s">
        <v>1370</v>
      </c>
    </row>
    <row r="139" spans="2:65" s="1" customFormat="1" ht="22.5" customHeight="1">
      <c r="B139" s="41"/>
      <c r="C139" s="193" t="s">
        <v>288</v>
      </c>
      <c r="D139" s="193" t="s">
        <v>167</v>
      </c>
      <c r="E139" s="194" t="s">
        <v>1371</v>
      </c>
      <c r="F139" s="195" t="s">
        <v>1372</v>
      </c>
      <c r="G139" s="196" t="s">
        <v>180</v>
      </c>
      <c r="H139" s="197">
        <v>1</v>
      </c>
      <c r="I139" s="198"/>
      <c r="J139" s="199">
        <f>ROUND(I139*H139,2)</f>
        <v>0</v>
      </c>
      <c r="K139" s="195" t="s">
        <v>21</v>
      </c>
      <c r="L139" s="61"/>
      <c r="M139" s="200" t="s">
        <v>21</v>
      </c>
      <c r="N139" s="201" t="s">
        <v>43</v>
      </c>
      <c r="O139" s="42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AR139" s="24" t="s">
        <v>243</v>
      </c>
      <c r="AT139" s="24" t="s">
        <v>167</v>
      </c>
      <c r="AU139" s="24" t="s">
        <v>82</v>
      </c>
      <c r="AY139" s="24" t="s">
        <v>164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80</v>
      </c>
      <c r="BK139" s="204">
        <f>ROUND(I139*H139,2)</f>
        <v>0</v>
      </c>
      <c r="BL139" s="24" t="s">
        <v>243</v>
      </c>
      <c r="BM139" s="24" t="s">
        <v>1373</v>
      </c>
    </row>
    <row r="140" spans="2:65" s="1" customFormat="1" ht="31.5" customHeight="1">
      <c r="B140" s="41"/>
      <c r="C140" s="193" t="s">
        <v>404</v>
      </c>
      <c r="D140" s="193" t="s">
        <v>167</v>
      </c>
      <c r="E140" s="194" t="s">
        <v>1374</v>
      </c>
      <c r="F140" s="195" t="s">
        <v>1375</v>
      </c>
      <c r="G140" s="196" t="s">
        <v>377</v>
      </c>
      <c r="H140" s="197">
        <v>5</v>
      </c>
      <c r="I140" s="198"/>
      <c r="J140" s="199">
        <f>ROUND(I140*H140,2)</f>
        <v>0</v>
      </c>
      <c r="K140" s="195" t="s">
        <v>21</v>
      </c>
      <c r="L140" s="61"/>
      <c r="M140" s="200" t="s">
        <v>21</v>
      </c>
      <c r="N140" s="201" t="s">
        <v>43</v>
      </c>
      <c r="O140" s="42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24" t="s">
        <v>243</v>
      </c>
      <c r="AT140" s="24" t="s">
        <v>167</v>
      </c>
      <c r="AU140" s="24" t="s">
        <v>82</v>
      </c>
      <c r="AY140" s="24" t="s">
        <v>164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80</v>
      </c>
      <c r="BK140" s="204">
        <f>ROUND(I140*H140,2)</f>
        <v>0</v>
      </c>
      <c r="BL140" s="24" t="s">
        <v>243</v>
      </c>
      <c r="BM140" s="24" t="s">
        <v>1376</v>
      </c>
    </row>
    <row r="141" spans="2:65" s="1" customFormat="1" ht="22.5" customHeight="1">
      <c r="B141" s="41"/>
      <c r="C141" s="193" t="s">
        <v>408</v>
      </c>
      <c r="D141" s="193" t="s">
        <v>167</v>
      </c>
      <c r="E141" s="194" t="s">
        <v>1377</v>
      </c>
      <c r="F141" s="195" t="s">
        <v>1378</v>
      </c>
      <c r="G141" s="196" t="s">
        <v>180</v>
      </c>
      <c r="H141" s="197">
        <v>1</v>
      </c>
      <c r="I141" s="198"/>
      <c r="J141" s="199">
        <f>ROUND(I141*H141,2)</f>
        <v>0</v>
      </c>
      <c r="K141" s="195" t="s">
        <v>21</v>
      </c>
      <c r="L141" s="61"/>
      <c r="M141" s="200" t="s">
        <v>21</v>
      </c>
      <c r="N141" s="201" t="s">
        <v>43</v>
      </c>
      <c r="O141" s="42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AR141" s="24" t="s">
        <v>243</v>
      </c>
      <c r="AT141" s="24" t="s">
        <v>167</v>
      </c>
      <c r="AU141" s="24" t="s">
        <v>82</v>
      </c>
      <c r="AY141" s="24" t="s">
        <v>164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80</v>
      </c>
      <c r="BK141" s="204">
        <f>ROUND(I141*H141,2)</f>
        <v>0</v>
      </c>
      <c r="BL141" s="24" t="s">
        <v>243</v>
      </c>
      <c r="BM141" s="24" t="s">
        <v>1379</v>
      </c>
    </row>
    <row r="142" spans="2:65" s="10" customFormat="1" ht="29.85" customHeight="1">
      <c r="B142" s="176"/>
      <c r="C142" s="177"/>
      <c r="D142" s="190" t="s">
        <v>71</v>
      </c>
      <c r="E142" s="191" t="s">
        <v>1380</v>
      </c>
      <c r="F142" s="191" t="s">
        <v>1381</v>
      </c>
      <c r="G142" s="177"/>
      <c r="H142" s="177"/>
      <c r="I142" s="180"/>
      <c r="J142" s="192">
        <f>BK142</f>
        <v>0</v>
      </c>
      <c r="K142" s="177"/>
      <c r="L142" s="182"/>
      <c r="M142" s="183"/>
      <c r="N142" s="184"/>
      <c r="O142" s="184"/>
      <c r="P142" s="185">
        <f>SUM(P143:P144)</f>
        <v>0</v>
      </c>
      <c r="Q142" s="184"/>
      <c r="R142" s="185">
        <f>SUM(R143:R144)</f>
        <v>0.33</v>
      </c>
      <c r="S142" s="184"/>
      <c r="T142" s="186">
        <f>SUM(T143:T144)</f>
        <v>0</v>
      </c>
      <c r="AR142" s="187" t="s">
        <v>82</v>
      </c>
      <c r="AT142" s="188" t="s">
        <v>71</v>
      </c>
      <c r="AU142" s="188" t="s">
        <v>80</v>
      </c>
      <c r="AY142" s="187" t="s">
        <v>164</v>
      </c>
      <c r="BK142" s="189">
        <f>SUM(BK143:BK144)</f>
        <v>0</v>
      </c>
    </row>
    <row r="143" spans="2:65" s="1" customFormat="1" ht="31.5" customHeight="1">
      <c r="B143" s="41"/>
      <c r="C143" s="193" t="s">
        <v>416</v>
      </c>
      <c r="D143" s="193" t="s">
        <v>167</v>
      </c>
      <c r="E143" s="194" t="s">
        <v>1382</v>
      </c>
      <c r="F143" s="195" t="s">
        <v>1383</v>
      </c>
      <c r="G143" s="196" t="s">
        <v>486</v>
      </c>
      <c r="H143" s="197">
        <v>330</v>
      </c>
      <c r="I143" s="198"/>
      <c r="J143" s="199">
        <f>ROUND(I143*H143,2)</f>
        <v>0</v>
      </c>
      <c r="K143" s="195" t="s">
        <v>188</v>
      </c>
      <c r="L143" s="61"/>
      <c r="M143" s="200" t="s">
        <v>21</v>
      </c>
      <c r="N143" s="201" t="s">
        <v>43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4" t="s">
        <v>243</v>
      </c>
      <c r="AT143" s="24" t="s">
        <v>167</v>
      </c>
      <c r="AU143" s="24" t="s">
        <v>82</v>
      </c>
      <c r="AY143" s="24" t="s">
        <v>164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80</v>
      </c>
      <c r="BK143" s="204">
        <f>ROUND(I143*H143,2)</f>
        <v>0</v>
      </c>
      <c r="BL143" s="24" t="s">
        <v>243</v>
      </c>
      <c r="BM143" s="24" t="s">
        <v>1384</v>
      </c>
    </row>
    <row r="144" spans="2:65" s="1" customFormat="1" ht="22.5" customHeight="1">
      <c r="B144" s="41"/>
      <c r="C144" s="238" t="s">
        <v>421</v>
      </c>
      <c r="D144" s="238" t="s">
        <v>369</v>
      </c>
      <c r="E144" s="239" t="s">
        <v>1385</v>
      </c>
      <c r="F144" s="240" t="s">
        <v>1386</v>
      </c>
      <c r="G144" s="241" t="s">
        <v>372</v>
      </c>
      <c r="H144" s="242">
        <v>330</v>
      </c>
      <c r="I144" s="243"/>
      <c r="J144" s="244">
        <f>ROUND(I144*H144,2)</f>
        <v>0</v>
      </c>
      <c r="K144" s="240" t="s">
        <v>181</v>
      </c>
      <c r="L144" s="245"/>
      <c r="M144" s="246" t="s">
        <v>21</v>
      </c>
      <c r="N144" s="247" t="s">
        <v>43</v>
      </c>
      <c r="O144" s="42"/>
      <c r="P144" s="202">
        <f>O144*H144</f>
        <v>0</v>
      </c>
      <c r="Q144" s="202">
        <v>1E-3</v>
      </c>
      <c r="R144" s="202">
        <f>Q144*H144</f>
        <v>0.33</v>
      </c>
      <c r="S144" s="202">
        <v>0</v>
      </c>
      <c r="T144" s="203">
        <f>S144*H144</f>
        <v>0</v>
      </c>
      <c r="AR144" s="24" t="s">
        <v>439</v>
      </c>
      <c r="AT144" s="24" t="s">
        <v>369</v>
      </c>
      <c r="AU144" s="24" t="s">
        <v>82</v>
      </c>
      <c r="AY144" s="24" t="s">
        <v>164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80</v>
      </c>
      <c r="BK144" s="204">
        <f>ROUND(I144*H144,2)</f>
        <v>0</v>
      </c>
      <c r="BL144" s="24" t="s">
        <v>243</v>
      </c>
      <c r="BM144" s="24" t="s">
        <v>1387</v>
      </c>
    </row>
    <row r="145" spans="2:65" s="10" customFormat="1" ht="29.85" customHeight="1">
      <c r="B145" s="176"/>
      <c r="C145" s="177"/>
      <c r="D145" s="190" t="s">
        <v>71</v>
      </c>
      <c r="E145" s="191" t="s">
        <v>1278</v>
      </c>
      <c r="F145" s="191" t="s">
        <v>1279</v>
      </c>
      <c r="G145" s="177"/>
      <c r="H145" s="177"/>
      <c r="I145" s="180"/>
      <c r="J145" s="192">
        <f>BK145</f>
        <v>0</v>
      </c>
      <c r="K145" s="177"/>
      <c r="L145" s="182"/>
      <c r="M145" s="183"/>
      <c r="N145" s="184"/>
      <c r="O145" s="184"/>
      <c r="P145" s="185">
        <f>SUM(P146:P149)</f>
        <v>0</v>
      </c>
      <c r="Q145" s="184"/>
      <c r="R145" s="185">
        <f>SUM(R146:R149)</f>
        <v>0.2223</v>
      </c>
      <c r="S145" s="184"/>
      <c r="T145" s="186">
        <f>SUM(T146:T149)</f>
        <v>0</v>
      </c>
      <c r="AR145" s="187" t="s">
        <v>82</v>
      </c>
      <c r="AT145" s="188" t="s">
        <v>71</v>
      </c>
      <c r="AU145" s="188" t="s">
        <v>80</v>
      </c>
      <c r="AY145" s="187" t="s">
        <v>164</v>
      </c>
      <c r="BK145" s="189">
        <f>SUM(BK146:BK149)</f>
        <v>0</v>
      </c>
    </row>
    <row r="146" spans="2:65" s="1" customFormat="1" ht="44.25" customHeight="1">
      <c r="B146" s="41"/>
      <c r="C146" s="193" t="s">
        <v>426</v>
      </c>
      <c r="D146" s="193" t="s">
        <v>167</v>
      </c>
      <c r="E146" s="194" t="s">
        <v>1388</v>
      </c>
      <c r="F146" s="195" t="s">
        <v>1389</v>
      </c>
      <c r="G146" s="196" t="s">
        <v>486</v>
      </c>
      <c r="H146" s="197">
        <v>120</v>
      </c>
      <c r="I146" s="198"/>
      <c r="J146" s="199">
        <f>ROUND(I146*H146,2)</f>
        <v>0</v>
      </c>
      <c r="K146" s="195" t="s">
        <v>188</v>
      </c>
      <c r="L146" s="61"/>
      <c r="M146" s="200" t="s">
        <v>21</v>
      </c>
      <c r="N146" s="201" t="s">
        <v>43</v>
      </c>
      <c r="O146" s="42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24" t="s">
        <v>243</v>
      </c>
      <c r="AT146" s="24" t="s">
        <v>167</v>
      </c>
      <c r="AU146" s="24" t="s">
        <v>82</v>
      </c>
      <c r="AY146" s="24" t="s">
        <v>164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80</v>
      </c>
      <c r="BK146" s="204">
        <f>ROUND(I146*H146,2)</f>
        <v>0</v>
      </c>
      <c r="BL146" s="24" t="s">
        <v>243</v>
      </c>
      <c r="BM146" s="24" t="s">
        <v>1390</v>
      </c>
    </row>
    <row r="147" spans="2:65" s="1" customFormat="1" ht="31.5" customHeight="1">
      <c r="B147" s="41"/>
      <c r="C147" s="238" t="s">
        <v>431</v>
      </c>
      <c r="D147" s="238" t="s">
        <v>369</v>
      </c>
      <c r="E147" s="239" t="s">
        <v>1391</v>
      </c>
      <c r="F147" s="240" t="s">
        <v>1392</v>
      </c>
      <c r="G147" s="241" t="s">
        <v>486</v>
      </c>
      <c r="H147" s="242">
        <v>120</v>
      </c>
      <c r="I147" s="243"/>
      <c r="J147" s="244">
        <f>ROUND(I147*H147,2)</f>
        <v>0</v>
      </c>
      <c r="K147" s="240" t="s">
        <v>181</v>
      </c>
      <c r="L147" s="245"/>
      <c r="M147" s="246" t="s">
        <v>21</v>
      </c>
      <c r="N147" s="247" t="s">
        <v>43</v>
      </c>
      <c r="O147" s="42"/>
      <c r="P147" s="202">
        <f>O147*H147</f>
        <v>0</v>
      </c>
      <c r="Q147" s="202">
        <v>1.2E-4</v>
      </c>
      <c r="R147" s="202">
        <f>Q147*H147</f>
        <v>1.44E-2</v>
      </c>
      <c r="S147" s="202">
        <v>0</v>
      </c>
      <c r="T147" s="203">
        <f>S147*H147</f>
        <v>0</v>
      </c>
      <c r="AR147" s="24" t="s">
        <v>439</v>
      </c>
      <c r="AT147" s="24" t="s">
        <v>369</v>
      </c>
      <c r="AU147" s="24" t="s">
        <v>82</v>
      </c>
      <c r="AY147" s="24" t="s">
        <v>164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80</v>
      </c>
      <c r="BK147" s="204">
        <f>ROUND(I147*H147,2)</f>
        <v>0</v>
      </c>
      <c r="BL147" s="24" t="s">
        <v>243</v>
      </c>
      <c r="BM147" s="24" t="s">
        <v>1393</v>
      </c>
    </row>
    <row r="148" spans="2:65" s="1" customFormat="1" ht="31.5" customHeight="1">
      <c r="B148" s="41"/>
      <c r="C148" s="193" t="s">
        <v>439</v>
      </c>
      <c r="D148" s="193" t="s">
        <v>167</v>
      </c>
      <c r="E148" s="194" t="s">
        <v>1394</v>
      </c>
      <c r="F148" s="195" t="s">
        <v>1395</v>
      </c>
      <c r="G148" s="196" t="s">
        <v>486</v>
      </c>
      <c r="H148" s="197">
        <v>330</v>
      </c>
      <c r="I148" s="198"/>
      <c r="J148" s="199">
        <f>ROUND(I148*H148,2)</f>
        <v>0</v>
      </c>
      <c r="K148" s="195" t="s">
        <v>181</v>
      </c>
      <c r="L148" s="61"/>
      <c r="M148" s="200" t="s">
        <v>21</v>
      </c>
      <c r="N148" s="201" t="s">
        <v>43</v>
      </c>
      <c r="O148" s="42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AR148" s="24" t="s">
        <v>243</v>
      </c>
      <c r="AT148" s="24" t="s">
        <v>167</v>
      </c>
      <c r="AU148" s="24" t="s">
        <v>82</v>
      </c>
      <c r="AY148" s="24" t="s">
        <v>164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80</v>
      </c>
      <c r="BK148" s="204">
        <f>ROUND(I148*H148,2)</f>
        <v>0</v>
      </c>
      <c r="BL148" s="24" t="s">
        <v>243</v>
      </c>
      <c r="BM148" s="24" t="s">
        <v>1396</v>
      </c>
    </row>
    <row r="149" spans="2:65" s="1" customFormat="1" ht="22.5" customHeight="1">
      <c r="B149" s="41"/>
      <c r="C149" s="238" t="s">
        <v>445</v>
      </c>
      <c r="D149" s="238" t="s">
        <v>369</v>
      </c>
      <c r="E149" s="239" t="s">
        <v>1397</v>
      </c>
      <c r="F149" s="240" t="s">
        <v>1398</v>
      </c>
      <c r="G149" s="241" t="s">
        <v>486</v>
      </c>
      <c r="H149" s="242">
        <v>330</v>
      </c>
      <c r="I149" s="243"/>
      <c r="J149" s="244">
        <f>ROUND(I149*H149,2)</f>
        <v>0</v>
      </c>
      <c r="K149" s="240" t="s">
        <v>181</v>
      </c>
      <c r="L149" s="245"/>
      <c r="M149" s="246" t="s">
        <v>21</v>
      </c>
      <c r="N149" s="247" t="s">
        <v>43</v>
      </c>
      <c r="O149" s="42"/>
      <c r="P149" s="202">
        <f>O149*H149</f>
        <v>0</v>
      </c>
      <c r="Q149" s="202">
        <v>6.3000000000000003E-4</v>
      </c>
      <c r="R149" s="202">
        <f>Q149*H149</f>
        <v>0.2079</v>
      </c>
      <c r="S149" s="202">
        <v>0</v>
      </c>
      <c r="T149" s="203">
        <f>S149*H149</f>
        <v>0</v>
      </c>
      <c r="AR149" s="24" t="s">
        <v>439</v>
      </c>
      <c r="AT149" s="24" t="s">
        <v>369</v>
      </c>
      <c r="AU149" s="24" t="s">
        <v>82</v>
      </c>
      <c r="AY149" s="24" t="s">
        <v>164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80</v>
      </c>
      <c r="BK149" s="204">
        <f>ROUND(I149*H149,2)</f>
        <v>0</v>
      </c>
      <c r="BL149" s="24" t="s">
        <v>243</v>
      </c>
      <c r="BM149" s="24" t="s">
        <v>1399</v>
      </c>
    </row>
    <row r="150" spans="2:65" s="10" customFormat="1" ht="29.85" customHeight="1">
      <c r="B150" s="176"/>
      <c r="C150" s="177"/>
      <c r="D150" s="190" t="s">
        <v>71</v>
      </c>
      <c r="E150" s="191" t="s">
        <v>1400</v>
      </c>
      <c r="F150" s="191" t="s">
        <v>1401</v>
      </c>
      <c r="G150" s="177"/>
      <c r="H150" s="177"/>
      <c r="I150" s="180"/>
      <c r="J150" s="192">
        <f>BK150</f>
        <v>0</v>
      </c>
      <c r="K150" s="177"/>
      <c r="L150" s="182"/>
      <c r="M150" s="183"/>
      <c r="N150" s="184"/>
      <c r="O150" s="184"/>
      <c r="P150" s="185">
        <f>SUM(P151:P154)</f>
        <v>0</v>
      </c>
      <c r="Q150" s="184"/>
      <c r="R150" s="185">
        <f>SUM(R151:R154)</f>
        <v>0</v>
      </c>
      <c r="S150" s="184"/>
      <c r="T150" s="186">
        <f>SUM(T151:T154)</f>
        <v>0</v>
      </c>
      <c r="AR150" s="187" t="s">
        <v>82</v>
      </c>
      <c r="AT150" s="188" t="s">
        <v>71</v>
      </c>
      <c r="AU150" s="188" t="s">
        <v>80</v>
      </c>
      <c r="AY150" s="187" t="s">
        <v>164</v>
      </c>
      <c r="BK150" s="189">
        <f>SUM(BK151:BK154)</f>
        <v>0</v>
      </c>
    </row>
    <row r="151" spans="2:65" s="1" customFormat="1" ht="31.5" customHeight="1">
      <c r="B151" s="41"/>
      <c r="C151" s="193" t="s">
        <v>450</v>
      </c>
      <c r="D151" s="193" t="s">
        <v>167</v>
      </c>
      <c r="E151" s="194" t="s">
        <v>1402</v>
      </c>
      <c r="F151" s="195" t="s">
        <v>1403</v>
      </c>
      <c r="G151" s="196" t="s">
        <v>377</v>
      </c>
      <c r="H151" s="197">
        <v>72</v>
      </c>
      <c r="I151" s="198"/>
      <c r="J151" s="199">
        <f>ROUND(I151*H151,2)</f>
        <v>0</v>
      </c>
      <c r="K151" s="195" t="s">
        <v>181</v>
      </c>
      <c r="L151" s="61"/>
      <c r="M151" s="200" t="s">
        <v>21</v>
      </c>
      <c r="N151" s="201" t="s">
        <v>43</v>
      </c>
      <c r="O151" s="42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24" t="s">
        <v>243</v>
      </c>
      <c r="AT151" s="24" t="s">
        <v>167</v>
      </c>
      <c r="AU151" s="24" t="s">
        <v>82</v>
      </c>
      <c r="AY151" s="24" t="s">
        <v>164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80</v>
      </c>
      <c r="BK151" s="204">
        <f>ROUND(I151*H151,2)</f>
        <v>0</v>
      </c>
      <c r="BL151" s="24" t="s">
        <v>243</v>
      </c>
      <c r="BM151" s="24" t="s">
        <v>1404</v>
      </c>
    </row>
    <row r="152" spans="2:65" s="1" customFormat="1" ht="31.5" customHeight="1">
      <c r="B152" s="41"/>
      <c r="C152" s="193" t="s">
        <v>454</v>
      </c>
      <c r="D152" s="193" t="s">
        <v>167</v>
      </c>
      <c r="E152" s="194" t="s">
        <v>1405</v>
      </c>
      <c r="F152" s="195" t="s">
        <v>1406</v>
      </c>
      <c r="G152" s="196" t="s">
        <v>377</v>
      </c>
      <c r="H152" s="197">
        <v>72</v>
      </c>
      <c r="I152" s="198"/>
      <c r="J152" s="199">
        <f>ROUND(I152*H152,2)</f>
        <v>0</v>
      </c>
      <c r="K152" s="195" t="s">
        <v>181</v>
      </c>
      <c r="L152" s="61"/>
      <c r="M152" s="200" t="s">
        <v>21</v>
      </c>
      <c r="N152" s="201" t="s">
        <v>43</v>
      </c>
      <c r="O152" s="42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AR152" s="24" t="s">
        <v>243</v>
      </c>
      <c r="AT152" s="24" t="s">
        <v>167</v>
      </c>
      <c r="AU152" s="24" t="s">
        <v>82</v>
      </c>
      <c r="AY152" s="24" t="s">
        <v>164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80</v>
      </c>
      <c r="BK152" s="204">
        <f>ROUND(I152*H152,2)</f>
        <v>0</v>
      </c>
      <c r="BL152" s="24" t="s">
        <v>243</v>
      </c>
      <c r="BM152" s="24" t="s">
        <v>1407</v>
      </c>
    </row>
    <row r="153" spans="2:65" s="1" customFormat="1" ht="31.5" customHeight="1">
      <c r="B153" s="41"/>
      <c r="C153" s="193" t="s">
        <v>458</v>
      </c>
      <c r="D153" s="193" t="s">
        <v>167</v>
      </c>
      <c r="E153" s="194" t="s">
        <v>1408</v>
      </c>
      <c r="F153" s="195" t="s">
        <v>1409</v>
      </c>
      <c r="G153" s="196" t="s">
        <v>377</v>
      </c>
      <c r="H153" s="197">
        <v>12</v>
      </c>
      <c r="I153" s="198"/>
      <c r="J153" s="199">
        <f>ROUND(I153*H153,2)</f>
        <v>0</v>
      </c>
      <c r="K153" s="195" t="s">
        <v>181</v>
      </c>
      <c r="L153" s="61"/>
      <c r="M153" s="200" t="s">
        <v>21</v>
      </c>
      <c r="N153" s="201" t="s">
        <v>43</v>
      </c>
      <c r="O153" s="42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24" t="s">
        <v>243</v>
      </c>
      <c r="AT153" s="24" t="s">
        <v>167</v>
      </c>
      <c r="AU153" s="24" t="s">
        <v>82</v>
      </c>
      <c r="AY153" s="24" t="s">
        <v>164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80</v>
      </c>
      <c r="BK153" s="204">
        <f>ROUND(I153*H153,2)</f>
        <v>0</v>
      </c>
      <c r="BL153" s="24" t="s">
        <v>243</v>
      </c>
      <c r="BM153" s="24" t="s">
        <v>1410</v>
      </c>
    </row>
    <row r="154" spans="2:65" s="1" customFormat="1" ht="27">
      <c r="B154" s="41"/>
      <c r="C154" s="63"/>
      <c r="D154" s="205" t="s">
        <v>173</v>
      </c>
      <c r="E154" s="63"/>
      <c r="F154" s="206" t="s">
        <v>1411</v>
      </c>
      <c r="G154" s="63"/>
      <c r="H154" s="63"/>
      <c r="I154" s="163"/>
      <c r="J154" s="63"/>
      <c r="K154" s="63"/>
      <c r="L154" s="61"/>
      <c r="M154" s="207"/>
      <c r="N154" s="42"/>
      <c r="O154" s="42"/>
      <c r="P154" s="42"/>
      <c r="Q154" s="42"/>
      <c r="R154" s="42"/>
      <c r="S154" s="42"/>
      <c r="T154" s="78"/>
      <c r="AT154" s="24" t="s">
        <v>173</v>
      </c>
      <c r="AU154" s="24" t="s">
        <v>82</v>
      </c>
    </row>
    <row r="155" spans="2:65" s="10" customFormat="1" ht="29.85" customHeight="1">
      <c r="B155" s="176"/>
      <c r="C155" s="177"/>
      <c r="D155" s="190" t="s">
        <v>71</v>
      </c>
      <c r="E155" s="191" t="s">
        <v>1412</v>
      </c>
      <c r="F155" s="191" t="s">
        <v>1413</v>
      </c>
      <c r="G155" s="177"/>
      <c r="H155" s="177"/>
      <c r="I155" s="180"/>
      <c r="J155" s="192">
        <f>BK155</f>
        <v>0</v>
      </c>
      <c r="K155" s="177"/>
      <c r="L155" s="182"/>
      <c r="M155" s="183"/>
      <c r="N155" s="184"/>
      <c r="O155" s="184"/>
      <c r="P155" s="185">
        <f>SUM(P156:P169)</f>
        <v>0</v>
      </c>
      <c r="Q155" s="184"/>
      <c r="R155" s="185">
        <f>SUM(R156:R169)</f>
        <v>1.8085999999999998</v>
      </c>
      <c r="S155" s="184"/>
      <c r="T155" s="186">
        <f>SUM(T156:T169)</f>
        <v>0</v>
      </c>
      <c r="AR155" s="187" t="s">
        <v>82</v>
      </c>
      <c r="AT155" s="188" t="s">
        <v>71</v>
      </c>
      <c r="AU155" s="188" t="s">
        <v>80</v>
      </c>
      <c r="AY155" s="187" t="s">
        <v>164</v>
      </c>
      <c r="BK155" s="189">
        <f>SUM(BK156:BK169)</f>
        <v>0</v>
      </c>
    </row>
    <row r="156" spans="2:65" s="1" customFormat="1" ht="31.5" customHeight="1">
      <c r="B156" s="41"/>
      <c r="C156" s="193" t="s">
        <v>464</v>
      </c>
      <c r="D156" s="193" t="s">
        <v>167</v>
      </c>
      <c r="E156" s="194" t="s">
        <v>1414</v>
      </c>
      <c r="F156" s="195" t="s">
        <v>1415</v>
      </c>
      <c r="G156" s="196" t="s">
        <v>377</v>
      </c>
      <c r="H156" s="197">
        <v>2</v>
      </c>
      <c r="I156" s="198"/>
      <c r="J156" s="199">
        <f t="shared" ref="J156:J165" si="0">ROUND(I156*H156,2)</f>
        <v>0</v>
      </c>
      <c r="K156" s="195" t="s">
        <v>181</v>
      </c>
      <c r="L156" s="61"/>
      <c r="M156" s="200" t="s">
        <v>21</v>
      </c>
      <c r="N156" s="201" t="s">
        <v>43</v>
      </c>
      <c r="O156" s="42"/>
      <c r="P156" s="202">
        <f t="shared" ref="P156:P165" si="1">O156*H156</f>
        <v>0</v>
      </c>
      <c r="Q156" s="202">
        <v>0</v>
      </c>
      <c r="R156" s="202">
        <f t="shared" ref="R156:R165" si="2">Q156*H156</f>
        <v>0</v>
      </c>
      <c r="S156" s="202">
        <v>0</v>
      </c>
      <c r="T156" s="203">
        <f t="shared" ref="T156:T165" si="3">S156*H156</f>
        <v>0</v>
      </c>
      <c r="AR156" s="24" t="s">
        <v>243</v>
      </c>
      <c r="AT156" s="24" t="s">
        <v>167</v>
      </c>
      <c r="AU156" s="24" t="s">
        <v>82</v>
      </c>
      <c r="AY156" s="24" t="s">
        <v>164</v>
      </c>
      <c r="BE156" s="204">
        <f t="shared" ref="BE156:BE165" si="4">IF(N156="základní",J156,0)</f>
        <v>0</v>
      </c>
      <c r="BF156" s="204">
        <f t="shared" ref="BF156:BF165" si="5">IF(N156="snížená",J156,0)</f>
        <v>0</v>
      </c>
      <c r="BG156" s="204">
        <f t="shared" ref="BG156:BG165" si="6">IF(N156="zákl. přenesená",J156,0)</f>
        <v>0</v>
      </c>
      <c r="BH156" s="204">
        <f t="shared" ref="BH156:BH165" si="7">IF(N156="sníž. přenesená",J156,0)</f>
        <v>0</v>
      </c>
      <c r="BI156" s="204">
        <f t="shared" ref="BI156:BI165" si="8">IF(N156="nulová",J156,0)</f>
        <v>0</v>
      </c>
      <c r="BJ156" s="24" t="s">
        <v>80</v>
      </c>
      <c r="BK156" s="204">
        <f t="shared" ref="BK156:BK165" si="9">ROUND(I156*H156,2)</f>
        <v>0</v>
      </c>
      <c r="BL156" s="24" t="s">
        <v>243</v>
      </c>
      <c r="BM156" s="24" t="s">
        <v>1416</v>
      </c>
    </row>
    <row r="157" spans="2:65" s="1" customFormat="1" ht="31.5" customHeight="1">
      <c r="B157" s="41"/>
      <c r="C157" s="193" t="s">
        <v>468</v>
      </c>
      <c r="D157" s="193" t="s">
        <v>167</v>
      </c>
      <c r="E157" s="194" t="s">
        <v>1417</v>
      </c>
      <c r="F157" s="195" t="s">
        <v>1418</v>
      </c>
      <c r="G157" s="196" t="s">
        <v>377</v>
      </c>
      <c r="H157" s="197">
        <v>10</v>
      </c>
      <c r="I157" s="198"/>
      <c r="J157" s="199">
        <f t="shared" si="0"/>
        <v>0</v>
      </c>
      <c r="K157" s="195" t="s">
        <v>181</v>
      </c>
      <c r="L157" s="61"/>
      <c r="M157" s="200" t="s">
        <v>21</v>
      </c>
      <c r="N157" s="201" t="s">
        <v>43</v>
      </c>
      <c r="O157" s="42"/>
      <c r="P157" s="202">
        <f t="shared" si="1"/>
        <v>0</v>
      </c>
      <c r="Q157" s="202">
        <v>0</v>
      </c>
      <c r="R157" s="202">
        <f t="shared" si="2"/>
        <v>0</v>
      </c>
      <c r="S157" s="202">
        <v>0</v>
      </c>
      <c r="T157" s="203">
        <f t="shared" si="3"/>
        <v>0</v>
      </c>
      <c r="AR157" s="24" t="s">
        <v>243</v>
      </c>
      <c r="AT157" s="24" t="s">
        <v>167</v>
      </c>
      <c r="AU157" s="24" t="s">
        <v>82</v>
      </c>
      <c r="AY157" s="24" t="s">
        <v>164</v>
      </c>
      <c r="BE157" s="204">
        <f t="shared" si="4"/>
        <v>0</v>
      </c>
      <c r="BF157" s="204">
        <f t="shared" si="5"/>
        <v>0</v>
      </c>
      <c r="BG157" s="204">
        <f t="shared" si="6"/>
        <v>0</v>
      </c>
      <c r="BH157" s="204">
        <f t="shared" si="7"/>
        <v>0</v>
      </c>
      <c r="BI157" s="204">
        <f t="shared" si="8"/>
        <v>0</v>
      </c>
      <c r="BJ157" s="24" t="s">
        <v>80</v>
      </c>
      <c r="BK157" s="204">
        <f t="shared" si="9"/>
        <v>0</v>
      </c>
      <c r="BL157" s="24" t="s">
        <v>243</v>
      </c>
      <c r="BM157" s="24" t="s">
        <v>1419</v>
      </c>
    </row>
    <row r="158" spans="2:65" s="1" customFormat="1" ht="22.5" customHeight="1">
      <c r="B158" s="41"/>
      <c r="C158" s="238" t="s">
        <v>472</v>
      </c>
      <c r="D158" s="238" t="s">
        <v>369</v>
      </c>
      <c r="E158" s="239" t="s">
        <v>1420</v>
      </c>
      <c r="F158" s="240" t="s">
        <v>1421</v>
      </c>
      <c r="G158" s="241" t="s">
        <v>377</v>
      </c>
      <c r="H158" s="242">
        <v>8</v>
      </c>
      <c r="I158" s="243"/>
      <c r="J158" s="244">
        <f t="shared" si="0"/>
        <v>0</v>
      </c>
      <c r="K158" s="240" t="s">
        <v>21</v>
      </c>
      <c r="L158" s="245"/>
      <c r="M158" s="246" t="s">
        <v>21</v>
      </c>
      <c r="N158" s="247" t="s">
        <v>43</v>
      </c>
      <c r="O158" s="42"/>
      <c r="P158" s="202">
        <f t="shared" si="1"/>
        <v>0</v>
      </c>
      <c r="Q158" s="202">
        <v>8.0000000000000004E-4</v>
      </c>
      <c r="R158" s="202">
        <f t="shared" si="2"/>
        <v>6.4000000000000003E-3</v>
      </c>
      <c r="S158" s="202">
        <v>0</v>
      </c>
      <c r="T158" s="203">
        <f t="shared" si="3"/>
        <v>0</v>
      </c>
      <c r="AR158" s="24" t="s">
        <v>439</v>
      </c>
      <c r="AT158" s="24" t="s">
        <v>369</v>
      </c>
      <c r="AU158" s="24" t="s">
        <v>82</v>
      </c>
      <c r="AY158" s="24" t="s">
        <v>164</v>
      </c>
      <c r="BE158" s="204">
        <f t="shared" si="4"/>
        <v>0</v>
      </c>
      <c r="BF158" s="204">
        <f t="shared" si="5"/>
        <v>0</v>
      </c>
      <c r="BG158" s="204">
        <f t="shared" si="6"/>
        <v>0</v>
      </c>
      <c r="BH158" s="204">
        <f t="shared" si="7"/>
        <v>0</v>
      </c>
      <c r="BI158" s="204">
        <f t="shared" si="8"/>
        <v>0</v>
      </c>
      <c r="BJ158" s="24" t="s">
        <v>80</v>
      </c>
      <c r="BK158" s="204">
        <f t="shared" si="9"/>
        <v>0</v>
      </c>
      <c r="BL158" s="24" t="s">
        <v>243</v>
      </c>
      <c r="BM158" s="24" t="s">
        <v>1422</v>
      </c>
    </row>
    <row r="159" spans="2:65" s="1" customFormat="1" ht="22.5" customHeight="1">
      <c r="B159" s="41"/>
      <c r="C159" s="238" t="s">
        <v>477</v>
      </c>
      <c r="D159" s="238" t="s">
        <v>369</v>
      </c>
      <c r="E159" s="239" t="s">
        <v>1423</v>
      </c>
      <c r="F159" s="240" t="s">
        <v>1424</v>
      </c>
      <c r="G159" s="241" t="s">
        <v>377</v>
      </c>
      <c r="H159" s="242">
        <v>2</v>
      </c>
      <c r="I159" s="243"/>
      <c r="J159" s="244">
        <f t="shared" si="0"/>
        <v>0</v>
      </c>
      <c r="K159" s="240" t="s">
        <v>21</v>
      </c>
      <c r="L159" s="245"/>
      <c r="M159" s="246" t="s">
        <v>21</v>
      </c>
      <c r="N159" s="247" t="s">
        <v>43</v>
      </c>
      <c r="O159" s="42"/>
      <c r="P159" s="202">
        <f t="shared" si="1"/>
        <v>0</v>
      </c>
      <c r="Q159" s="202">
        <v>8.0000000000000004E-4</v>
      </c>
      <c r="R159" s="202">
        <f t="shared" si="2"/>
        <v>1.6000000000000001E-3</v>
      </c>
      <c r="S159" s="202">
        <v>0</v>
      </c>
      <c r="T159" s="203">
        <f t="shared" si="3"/>
        <v>0</v>
      </c>
      <c r="AR159" s="24" t="s">
        <v>439</v>
      </c>
      <c r="AT159" s="24" t="s">
        <v>369</v>
      </c>
      <c r="AU159" s="24" t="s">
        <v>82</v>
      </c>
      <c r="AY159" s="24" t="s">
        <v>164</v>
      </c>
      <c r="BE159" s="204">
        <f t="shared" si="4"/>
        <v>0</v>
      </c>
      <c r="BF159" s="204">
        <f t="shared" si="5"/>
        <v>0</v>
      </c>
      <c r="BG159" s="204">
        <f t="shared" si="6"/>
        <v>0</v>
      </c>
      <c r="BH159" s="204">
        <f t="shared" si="7"/>
        <v>0</v>
      </c>
      <c r="BI159" s="204">
        <f t="shared" si="8"/>
        <v>0</v>
      </c>
      <c r="BJ159" s="24" t="s">
        <v>80</v>
      </c>
      <c r="BK159" s="204">
        <f t="shared" si="9"/>
        <v>0</v>
      </c>
      <c r="BL159" s="24" t="s">
        <v>243</v>
      </c>
      <c r="BM159" s="24" t="s">
        <v>1425</v>
      </c>
    </row>
    <row r="160" spans="2:65" s="1" customFormat="1" ht="22.5" customHeight="1">
      <c r="B160" s="41"/>
      <c r="C160" s="238" t="s">
        <v>483</v>
      </c>
      <c r="D160" s="238" t="s">
        <v>369</v>
      </c>
      <c r="E160" s="239" t="s">
        <v>1426</v>
      </c>
      <c r="F160" s="240" t="s">
        <v>1427</v>
      </c>
      <c r="G160" s="241" t="s">
        <v>377</v>
      </c>
      <c r="H160" s="242">
        <v>2</v>
      </c>
      <c r="I160" s="243"/>
      <c r="J160" s="244">
        <f t="shared" si="0"/>
        <v>0</v>
      </c>
      <c r="K160" s="240" t="s">
        <v>21</v>
      </c>
      <c r="L160" s="245"/>
      <c r="M160" s="246" t="s">
        <v>21</v>
      </c>
      <c r="N160" s="247" t="s">
        <v>43</v>
      </c>
      <c r="O160" s="42"/>
      <c r="P160" s="202">
        <f t="shared" si="1"/>
        <v>0</v>
      </c>
      <c r="Q160" s="202">
        <v>8.0000000000000004E-4</v>
      </c>
      <c r="R160" s="202">
        <f t="shared" si="2"/>
        <v>1.6000000000000001E-3</v>
      </c>
      <c r="S160" s="202">
        <v>0</v>
      </c>
      <c r="T160" s="203">
        <f t="shared" si="3"/>
        <v>0</v>
      </c>
      <c r="AR160" s="24" t="s">
        <v>439</v>
      </c>
      <c r="AT160" s="24" t="s">
        <v>369</v>
      </c>
      <c r="AU160" s="24" t="s">
        <v>82</v>
      </c>
      <c r="AY160" s="24" t="s">
        <v>164</v>
      </c>
      <c r="BE160" s="204">
        <f t="shared" si="4"/>
        <v>0</v>
      </c>
      <c r="BF160" s="204">
        <f t="shared" si="5"/>
        <v>0</v>
      </c>
      <c r="BG160" s="204">
        <f t="shared" si="6"/>
        <v>0</v>
      </c>
      <c r="BH160" s="204">
        <f t="shared" si="7"/>
        <v>0</v>
      </c>
      <c r="BI160" s="204">
        <f t="shared" si="8"/>
        <v>0</v>
      </c>
      <c r="BJ160" s="24" t="s">
        <v>80</v>
      </c>
      <c r="BK160" s="204">
        <f t="shared" si="9"/>
        <v>0</v>
      </c>
      <c r="BL160" s="24" t="s">
        <v>243</v>
      </c>
      <c r="BM160" s="24" t="s">
        <v>1428</v>
      </c>
    </row>
    <row r="161" spans="2:65" s="1" customFormat="1" ht="31.5" customHeight="1">
      <c r="B161" s="41"/>
      <c r="C161" s="193" t="s">
        <v>491</v>
      </c>
      <c r="D161" s="193" t="s">
        <v>167</v>
      </c>
      <c r="E161" s="194" t="s">
        <v>1429</v>
      </c>
      <c r="F161" s="195" t="s">
        <v>1430</v>
      </c>
      <c r="G161" s="196" t="s">
        <v>377</v>
      </c>
      <c r="H161" s="197">
        <v>12</v>
      </c>
      <c r="I161" s="198"/>
      <c r="J161" s="199">
        <f t="shared" si="0"/>
        <v>0</v>
      </c>
      <c r="K161" s="195" t="s">
        <v>188</v>
      </c>
      <c r="L161" s="61"/>
      <c r="M161" s="200" t="s">
        <v>21</v>
      </c>
      <c r="N161" s="201" t="s">
        <v>43</v>
      </c>
      <c r="O161" s="42"/>
      <c r="P161" s="202">
        <f t="shared" si="1"/>
        <v>0</v>
      </c>
      <c r="Q161" s="202">
        <v>0</v>
      </c>
      <c r="R161" s="202">
        <f t="shared" si="2"/>
        <v>0</v>
      </c>
      <c r="S161" s="202">
        <v>0</v>
      </c>
      <c r="T161" s="203">
        <f t="shared" si="3"/>
        <v>0</v>
      </c>
      <c r="AR161" s="24" t="s">
        <v>243</v>
      </c>
      <c r="AT161" s="24" t="s">
        <v>167</v>
      </c>
      <c r="AU161" s="24" t="s">
        <v>82</v>
      </c>
      <c r="AY161" s="24" t="s">
        <v>164</v>
      </c>
      <c r="BE161" s="204">
        <f t="shared" si="4"/>
        <v>0</v>
      </c>
      <c r="BF161" s="204">
        <f t="shared" si="5"/>
        <v>0</v>
      </c>
      <c r="BG161" s="204">
        <f t="shared" si="6"/>
        <v>0</v>
      </c>
      <c r="BH161" s="204">
        <f t="shared" si="7"/>
        <v>0</v>
      </c>
      <c r="BI161" s="204">
        <f t="shared" si="8"/>
        <v>0</v>
      </c>
      <c r="BJ161" s="24" t="s">
        <v>80</v>
      </c>
      <c r="BK161" s="204">
        <f t="shared" si="9"/>
        <v>0</v>
      </c>
      <c r="BL161" s="24" t="s">
        <v>243</v>
      </c>
      <c r="BM161" s="24" t="s">
        <v>1431</v>
      </c>
    </row>
    <row r="162" spans="2:65" s="1" customFormat="1" ht="22.5" customHeight="1">
      <c r="B162" s="41"/>
      <c r="C162" s="238" t="s">
        <v>496</v>
      </c>
      <c r="D162" s="238" t="s">
        <v>369</v>
      </c>
      <c r="E162" s="239" t="s">
        <v>1432</v>
      </c>
      <c r="F162" s="240" t="s">
        <v>1433</v>
      </c>
      <c r="G162" s="241" t="s">
        <v>377</v>
      </c>
      <c r="H162" s="242">
        <v>8</v>
      </c>
      <c r="I162" s="243"/>
      <c r="J162" s="244">
        <f t="shared" si="0"/>
        <v>0</v>
      </c>
      <c r="K162" s="240" t="s">
        <v>21</v>
      </c>
      <c r="L162" s="245"/>
      <c r="M162" s="246" t="s">
        <v>21</v>
      </c>
      <c r="N162" s="247" t="s">
        <v>43</v>
      </c>
      <c r="O162" s="42"/>
      <c r="P162" s="202">
        <f t="shared" si="1"/>
        <v>0</v>
      </c>
      <c r="Q162" s="202">
        <v>0.17699999999999999</v>
      </c>
      <c r="R162" s="202">
        <f t="shared" si="2"/>
        <v>1.4159999999999999</v>
      </c>
      <c r="S162" s="202">
        <v>0</v>
      </c>
      <c r="T162" s="203">
        <f t="shared" si="3"/>
        <v>0</v>
      </c>
      <c r="AR162" s="24" t="s">
        <v>439</v>
      </c>
      <c r="AT162" s="24" t="s">
        <v>369</v>
      </c>
      <c r="AU162" s="24" t="s">
        <v>82</v>
      </c>
      <c r="AY162" s="24" t="s">
        <v>164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24" t="s">
        <v>80</v>
      </c>
      <c r="BK162" s="204">
        <f t="shared" si="9"/>
        <v>0</v>
      </c>
      <c r="BL162" s="24" t="s">
        <v>243</v>
      </c>
      <c r="BM162" s="24" t="s">
        <v>1434</v>
      </c>
    </row>
    <row r="163" spans="2:65" s="1" customFormat="1" ht="22.5" customHeight="1">
      <c r="B163" s="41"/>
      <c r="C163" s="238" t="s">
        <v>500</v>
      </c>
      <c r="D163" s="238" t="s">
        <v>369</v>
      </c>
      <c r="E163" s="239" t="s">
        <v>1435</v>
      </c>
      <c r="F163" s="240" t="s">
        <v>1436</v>
      </c>
      <c r="G163" s="241" t="s">
        <v>377</v>
      </c>
      <c r="H163" s="242">
        <v>2</v>
      </c>
      <c r="I163" s="243"/>
      <c r="J163" s="244">
        <f t="shared" si="0"/>
        <v>0</v>
      </c>
      <c r="K163" s="240" t="s">
        <v>21</v>
      </c>
      <c r="L163" s="245"/>
      <c r="M163" s="246" t="s">
        <v>21</v>
      </c>
      <c r="N163" s="247" t="s">
        <v>43</v>
      </c>
      <c r="O163" s="42"/>
      <c r="P163" s="202">
        <f t="shared" si="1"/>
        <v>0</v>
      </c>
      <c r="Q163" s="202">
        <v>6.2E-2</v>
      </c>
      <c r="R163" s="202">
        <f t="shared" si="2"/>
        <v>0.124</v>
      </c>
      <c r="S163" s="202">
        <v>0</v>
      </c>
      <c r="T163" s="203">
        <f t="shared" si="3"/>
        <v>0</v>
      </c>
      <c r="AR163" s="24" t="s">
        <v>439</v>
      </c>
      <c r="AT163" s="24" t="s">
        <v>369</v>
      </c>
      <c r="AU163" s="24" t="s">
        <v>82</v>
      </c>
      <c r="AY163" s="24" t="s">
        <v>164</v>
      </c>
      <c r="BE163" s="204">
        <f t="shared" si="4"/>
        <v>0</v>
      </c>
      <c r="BF163" s="204">
        <f t="shared" si="5"/>
        <v>0</v>
      </c>
      <c r="BG163" s="204">
        <f t="shared" si="6"/>
        <v>0</v>
      </c>
      <c r="BH163" s="204">
        <f t="shared" si="7"/>
        <v>0</v>
      </c>
      <c r="BI163" s="204">
        <f t="shared" si="8"/>
        <v>0</v>
      </c>
      <c r="BJ163" s="24" t="s">
        <v>80</v>
      </c>
      <c r="BK163" s="204">
        <f t="shared" si="9"/>
        <v>0</v>
      </c>
      <c r="BL163" s="24" t="s">
        <v>243</v>
      </c>
      <c r="BM163" s="24" t="s">
        <v>1437</v>
      </c>
    </row>
    <row r="164" spans="2:65" s="1" customFormat="1" ht="22.5" customHeight="1">
      <c r="B164" s="41"/>
      <c r="C164" s="238" t="s">
        <v>505</v>
      </c>
      <c r="D164" s="238" t="s">
        <v>369</v>
      </c>
      <c r="E164" s="239" t="s">
        <v>1438</v>
      </c>
      <c r="F164" s="240" t="s">
        <v>1439</v>
      </c>
      <c r="G164" s="241" t="s">
        <v>377</v>
      </c>
      <c r="H164" s="242">
        <v>2</v>
      </c>
      <c r="I164" s="243"/>
      <c r="J164" s="244">
        <f t="shared" si="0"/>
        <v>0</v>
      </c>
      <c r="K164" s="240" t="s">
        <v>21</v>
      </c>
      <c r="L164" s="245"/>
      <c r="M164" s="246" t="s">
        <v>21</v>
      </c>
      <c r="N164" s="247" t="s">
        <v>43</v>
      </c>
      <c r="O164" s="42"/>
      <c r="P164" s="202">
        <f t="shared" si="1"/>
        <v>0</v>
      </c>
      <c r="Q164" s="202">
        <v>0.127</v>
      </c>
      <c r="R164" s="202">
        <f t="shared" si="2"/>
        <v>0.254</v>
      </c>
      <c r="S164" s="202">
        <v>0</v>
      </c>
      <c r="T164" s="203">
        <f t="shared" si="3"/>
        <v>0</v>
      </c>
      <c r="AR164" s="24" t="s">
        <v>439</v>
      </c>
      <c r="AT164" s="24" t="s">
        <v>369</v>
      </c>
      <c r="AU164" s="24" t="s">
        <v>82</v>
      </c>
      <c r="AY164" s="24" t="s">
        <v>164</v>
      </c>
      <c r="BE164" s="204">
        <f t="shared" si="4"/>
        <v>0</v>
      </c>
      <c r="BF164" s="204">
        <f t="shared" si="5"/>
        <v>0</v>
      </c>
      <c r="BG164" s="204">
        <f t="shared" si="6"/>
        <v>0</v>
      </c>
      <c r="BH164" s="204">
        <f t="shared" si="7"/>
        <v>0</v>
      </c>
      <c r="BI164" s="204">
        <f t="shared" si="8"/>
        <v>0</v>
      </c>
      <c r="BJ164" s="24" t="s">
        <v>80</v>
      </c>
      <c r="BK164" s="204">
        <f t="shared" si="9"/>
        <v>0</v>
      </c>
      <c r="BL164" s="24" t="s">
        <v>243</v>
      </c>
      <c r="BM164" s="24" t="s">
        <v>1440</v>
      </c>
    </row>
    <row r="165" spans="2:65" s="1" customFormat="1" ht="22.5" customHeight="1">
      <c r="B165" s="41"/>
      <c r="C165" s="193" t="s">
        <v>509</v>
      </c>
      <c r="D165" s="193" t="s">
        <v>167</v>
      </c>
      <c r="E165" s="194" t="s">
        <v>1441</v>
      </c>
      <c r="F165" s="195" t="s">
        <v>1442</v>
      </c>
      <c r="G165" s="196" t="s">
        <v>377</v>
      </c>
      <c r="H165" s="197">
        <v>10</v>
      </c>
      <c r="I165" s="198"/>
      <c r="J165" s="199">
        <f t="shared" si="0"/>
        <v>0</v>
      </c>
      <c r="K165" s="195" t="s">
        <v>188</v>
      </c>
      <c r="L165" s="61"/>
      <c r="M165" s="200" t="s">
        <v>21</v>
      </c>
      <c r="N165" s="201" t="s">
        <v>43</v>
      </c>
      <c r="O165" s="42"/>
      <c r="P165" s="202">
        <f t="shared" si="1"/>
        <v>0</v>
      </c>
      <c r="Q165" s="202">
        <v>0</v>
      </c>
      <c r="R165" s="202">
        <f t="shared" si="2"/>
        <v>0</v>
      </c>
      <c r="S165" s="202">
        <v>0</v>
      </c>
      <c r="T165" s="203">
        <f t="shared" si="3"/>
        <v>0</v>
      </c>
      <c r="AR165" s="24" t="s">
        <v>243</v>
      </c>
      <c r="AT165" s="24" t="s">
        <v>167</v>
      </c>
      <c r="AU165" s="24" t="s">
        <v>82</v>
      </c>
      <c r="AY165" s="24" t="s">
        <v>164</v>
      </c>
      <c r="BE165" s="204">
        <f t="shared" si="4"/>
        <v>0</v>
      </c>
      <c r="BF165" s="204">
        <f t="shared" si="5"/>
        <v>0</v>
      </c>
      <c r="BG165" s="204">
        <f t="shared" si="6"/>
        <v>0</v>
      </c>
      <c r="BH165" s="204">
        <f t="shared" si="7"/>
        <v>0</v>
      </c>
      <c r="BI165" s="204">
        <f t="shared" si="8"/>
        <v>0</v>
      </c>
      <c r="BJ165" s="24" t="s">
        <v>80</v>
      </c>
      <c r="BK165" s="204">
        <f t="shared" si="9"/>
        <v>0</v>
      </c>
      <c r="BL165" s="24" t="s">
        <v>243</v>
      </c>
      <c r="BM165" s="24" t="s">
        <v>1443</v>
      </c>
    </row>
    <row r="166" spans="2:65" s="1" customFormat="1" ht="40.5">
      <c r="B166" s="41"/>
      <c r="C166" s="63"/>
      <c r="D166" s="208" t="s">
        <v>173</v>
      </c>
      <c r="E166" s="63"/>
      <c r="F166" s="209" t="s">
        <v>1444</v>
      </c>
      <c r="G166" s="63"/>
      <c r="H166" s="63"/>
      <c r="I166" s="163"/>
      <c r="J166" s="63"/>
      <c r="K166" s="63"/>
      <c r="L166" s="61"/>
      <c r="M166" s="207"/>
      <c r="N166" s="42"/>
      <c r="O166" s="42"/>
      <c r="P166" s="42"/>
      <c r="Q166" s="42"/>
      <c r="R166" s="42"/>
      <c r="S166" s="42"/>
      <c r="T166" s="78"/>
      <c r="AT166" s="24" t="s">
        <v>173</v>
      </c>
      <c r="AU166" s="24" t="s">
        <v>82</v>
      </c>
    </row>
    <row r="167" spans="2:65" s="1" customFormat="1" ht="31.5" customHeight="1">
      <c r="B167" s="41"/>
      <c r="C167" s="238" t="s">
        <v>514</v>
      </c>
      <c r="D167" s="238" t="s">
        <v>369</v>
      </c>
      <c r="E167" s="239" t="s">
        <v>1445</v>
      </c>
      <c r="F167" s="240" t="s">
        <v>1446</v>
      </c>
      <c r="G167" s="241" t="s">
        <v>377</v>
      </c>
      <c r="H167" s="242">
        <v>8</v>
      </c>
      <c r="I167" s="243"/>
      <c r="J167" s="244">
        <f>ROUND(I167*H167,2)</f>
        <v>0</v>
      </c>
      <c r="K167" s="240" t="s">
        <v>181</v>
      </c>
      <c r="L167" s="245"/>
      <c r="M167" s="246" t="s">
        <v>21</v>
      </c>
      <c r="N167" s="247" t="s">
        <v>43</v>
      </c>
      <c r="O167" s="42"/>
      <c r="P167" s="202">
        <f>O167*H167</f>
        <v>0</v>
      </c>
      <c r="Q167" s="202">
        <v>5.0000000000000001E-4</v>
      </c>
      <c r="R167" s="202">
        <f>Q167*H167</f>
        <v>4.0000000000000001E-3</v>
      </c>
      <c r="S167" s="202">
        <v>0</v>
      </c>
      <c r="T167" s="203">
        <f>S167*H167</f>
        <v>0</v>
      </c>
      <c r="AR167" s="24" t="s">
        <v>439</v>
      </c>
      <c r="AT167" s="24" t="s">
        <v>369</v>
      </c>
      <c r="AU167" s="24" t="s">
        <v>82</v>
      </c>
      <c r="AY167" s="24" t="s">
        <v>164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24" t="s">
        <v>80</v>
      </c>
      <c r="BK167" s="204">
        <f>ROUND(I167*H167,2)</f>
        <v>0</v>
      </c>
      <c r="BL167" s="24" t="s">
        <v>243</v>
      </c>
      <c r="BM167" s="24" t="s">
        <v>1447</v>
      </c>
    </row>
    <row r="168" spans="2:65" s="1" customFormat="1" ht="27">
      <c r="B168" s="41"/>
      <c r="C168" s="63"/>
      <c r="D168" s="208" t="s">
        <v>173</v>
      </c>
      <c r="E168" s="63"/>
      <c r="F168" s="209" t="s">
        <v>1448</v>
      </c>
      <c r="G168" s="63"/>
      <c r="H168" s="63"/>
      <c r="I168" s="163"/>
      <c r="J168" s="63"/>
      <c r="K168" s="63"/>
      <c r="L168" s="61"/>
      <c r="M168" s="207"/>
      <c r="N168" s="42"/>
      <c r="O168" s="42"/>
      <c r="P168" s="42"/>
      <c r="Q168" s="42"/>
      <c r="R168" s="42"/>
      <c r="S168" s="42"/>
      <c r="T168" s="78"/>
      <c r="AT168" s="24" t="s">
        <v>173</v>
      </c>
      <c r="AU168" s="24" t="s">
        <v>82</v>
      </c>
    </row>
    <row r="169" spans="2:65" s="1" customFormat="1" ht="31.5" customHeight="1">
      <c r="B169" s="41"/>
      <c r="C169" s="238" t="s">
        <v>519</v>
      </c>
      <c r="D169" s="238" t="s">
        <v>369</v>
      </c>
      <c r="E169" s="239" t="s">
        <v>1449</v>
      </c>
      <c r="F169" s="240" t="s">
        <v>1450</v>
      </c>
      <c r="G169" s="241" t="s">
        <v>377</v>
      </c>
      <c r="H169" s="242">
        <v>2</v>
      </c>
      <c r="I169" s="243"/>
      <c r="J169" s="244">
        <f>ROUND(I169*H169,2)</f>
        <v>0</v>
      </c>
      <c r="K169" s="240" t="s">
        <v>21</v>
      </c>
      <c r="L169" s="245"/>
      <c r="M169" s="246" t="s">
        <v>21</v>
      </c>
      <c r="N169" s="247" t="s">
        <v>43</v>
      </c>
      <c r="O169" s="42"/>
      <c r="P169" s="202">
        <f>O169*H169</f>
        <v>0</v>
      </c>
      <c r="Q169" s="202">
        <v>5.0000000000000001E-4</v>
      </c>
      <c r="R169" s="202">
        <f>Q169*H169</f>
        <v>1E-3</v>
      </c>
      <c r="S169" s="202">
        <v>0</v>
      </c>
      <c r="T169" s="203">
        <f>S169*H169</f>
        <v>0</v>
      </c>
      <c r="AR169" s="24" t="s">
        <v>439</v>
      </c>
      <c r="AT169" s="24" t="s">
        <v>369</v>
      </c>
      <c r="AU169" s="24" t="s">
        <v>82</v>
      </c>
      <c r="AY169" s="24" t="s">
        <v>164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24" t="s">
        <v>80</v>
      </c>
      <c r="BK169" s="204">
        <f>ROUND(I169*H169,2)</f>
        <v>0</v>
      </c>
      <c r="BL169" s="24" t="s">
        <v>243</v>
      </c>
      <c r="BM169" s="24" t="s">
        <v>1451</v>
      </c>
    </row>
    <row r="170" spans="2:65" s="10" customFormat="1" ht="37.35" customHeight="1">
      <c r="B170" s="176"/>
      <c r="C170" s="177"/>
      <c r="D170" s="178" t="s">
        <v>71</v>
      </c>
      <c r="E170" s="179" t="s">
        <v>369</v>
      </c>
      <c r="F170" s="179" t="s">
        <v>1452</v>
      </c>
      <c r="G170" s="177"/>
      <c r="H170" s="177"/>
      <c r="I170" s="180"/>
      <c r="J170" s="181">
        <f>BK170</f>
        <v>0</v>
      </c>
      <c r="K170" s="177"/>
      <c r="L170" s="182"/>
      <c r="M170" s="183"/>
      <c r="N170" s="184"/>
      <c r="O170" s="184"/>
      <c r="P170" s="185">
        <f>P171+P176</f>
        <v>0</v>
      </c>
      <c r="Q170" s="184"/>
      <c r="R170" s="185">
        <f>R171+R176</f>
        <v>0</v>
      </c>
      <c r="S170" s="184"/>
      <c r="T170" s="186">
        <f>T171+T176</f>
        <v>0</v>
      </c>
      <c r="AR170" s="187" t="s">
        <v>185</v>
      </c>
      <c r="AT170" s="188" t="s">
        <v>71</v>
      </c>
      <c r="AU170" s="188" t="s">
        <v>72</v>
      </c>
      <c r="AY170" s="187" t="s">
        <v>164</v>
      </c>
      <c r="BK170" s="189">
        <f>BK171+BK176</f>
        <v>0</v>
      </c>
    </row>
    <row r="171" spans="2:65" s="10" customFormat="1" ht="19.899999999999999" customHeight="1">
      <c r="B171" s="176"/>
      <c r="C171" s="177"/>
      <c r="D171" s="190" t="s">
        <v>71</v>
      </c>
      <c r="E171" s="191" t="s">
        <v>1453</v>
      </c>
      <c r="F171" s="191" t="s">
        <v>1454</v>
      </c>
      <c r="G171" s="177"/>
      <c r="H171" s="177"/>
      <c r="I171" s="180"/>
      <c r="J171" s="192">
        <f>BK171</f>
        <v>0</v>
      </c>
      <c r="K171" s="177"/>
      <c r="L171" s="182"/>
      <c r="M171" s="183"/>
      <c r="N171" s="184"/>
      <c r="O171" s="184"/>
      <c r="P171" s="185">
        <f>SUM(P172:P175)</f>
        <v>0</v>
      </c>
      <c r="Q171" s="184"/>
      <c r="R171" s="185">
        <f>SUM(R172:R175)</f>
        <v>0</v>
      </c>
      <c r="S171" s="184"/>
      <c r="T171" s="186">
        <f>SUM(T172:T175)</f>
        <v>0</v>
      </c>
      <c r="AR171" s="187" t="s">
        <v>185</v>
      </c>
      <c r="AT171" s="188" t="s">
        <v>71</v>
      </c>
      <c r="AU171" s="188" t="s">
        <v>80</v>
      </c>
      <c r="AY171" s="187" t="s">
        <v>164</v>
      </c>
      <c r="BK171" s="189">
        <f>SUM(BK172:BK175)</f>
        <v>0</v>
      </c>
    </row>
    <row r="172" spans="2:65" s="1" customFormat="1" ht="22.5" customHeight="1">
      <c r="B172" s="41"/>
      <c r="C172" s="193" t="s">
        <v>524</v>
      </c>
      <c r="D172" s="193" t="s">
        <v>167</v>
      </c>
      <c r="E172" s="194" t="s">
        <v>1455</v>
      </c>
      <c r="F172" s="195" t="s">
        <v>1456</v>
      </c>
      <c r="G172" s="196" t="s">
        <v>377</v>
      </c>
      <c r="H172" s="197">
        <v>12</v>
      </c>
      <c r="I172" s="198"/>
      <c r="J172" s="199">
        <f>ROUND(I172*H172,2)</f>
        <v>0</v>
      </c>
      <c r="K172" s="195" t="s">
        <v>21</v>
      </c>
      <c r="L172" s="61"/>
      <c r="M172" s="200" t="s">
        <v>21</v>
      </c>
      <c r="N172" s="201" t="s">
        <v>43</v>
      </c>
      <c r="O172" s="42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AR172" s="24" t="s">
        <v>597</v>
      </c>
      <c r="AT172" s="24" t="s">
        <v>167</v>
      </c>
      <c r="AU172" s="24" t="s">
        <v>82</v>
      </c>
      <c r="AY172" s="24" t="s">
        <v>164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4" t="s">
        <v>80</v>
      </c>
      <c r="BK172" s="204">
        <f>ROUND(I172*H172,2)</f>
        <v>0</v>
      </c>
      <c r="BL172" s="24" t="s">
        <v>597</v>
      </c>
      <c r="BM172" s="24" t="s">
        <v>1457</v>
      </c>
    </row>
    <row r="173" spans="2:65" s="1" customFormat="1" ht="22.5" customHeight="1">
      <c r="B173" s="41"/>
      <c r="C173" s="193" t="s">
        <v>529</v>
      </c>
      <c r="D173" s="193" t="s">
        <v>167</v>
      </c>
      <c r="E173" s="194" t="s">
        <v>1458</v>
      </c>
      <c r="F173" s="195" t="s">
        <v>1459</v>
      </c>
      <c r="G173" s="196" t="s">
        <v>1460</v>
      </c>
      <c r="H173" s="197">
        <v>1</v>
      </c>
      <c r="I173" s="198"/>
      <c r="J173" s="199">
        <f>ROUND(I173*H173,2)</f>
        <v>0</v>
      </c>
      <c r="K173" s="195" t="s">
        <v>21</v>
      </c>
      <c r="L173" s="61"/>
      <c r="M173" s="200" t="s">
        <v>21</v>
      </c>
      <c r="N173" s="201" t="s">
        <v>43</v>
      </c>
      <c r="O173" s="42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24" t="s">
        <v>597</v>
      </c>
      <c r="AT173" s="24" t="s">
        <v>167</v>
      </c>
      <c r="AU173" s="24" t="s">
        <v>82</v>
      </c>
      <c r="AY173" s="24" t="s">
        <v>164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80</v>
      </c>
      <c r="BK173" s="204">
        <f>ROUND(I173*H173,2)</f>
        <v>0</v>
      </c>
      <c r="BL173" s="24" t="s">
        <v>597</v>
      </c>
      <c r="BM173" s="24" t="s">
        <v>1461</v>
      </c>
    </row>
    <row r="174" spans="2:65" s="1" customFormat="1" ht="94.5">
      <c r="B174" s="41"/>
      <c r="C174" s="63"/>
      <c r="D174" s="208" t="s">
        <v>173</v>
      </c>
      <c r="E174" s="63"/>
      <c r="F174" s="209" t="s">
        <v>1462</v>
      </c>
      <c r="G174" s="63"/>
      <c r="H174" s="63"/>
      <c r="I174" s="163"/>
      <c r="J174" s="63"/>
      <c r="K174" s="63"/>
      <c r="L174" s="61"/>
      <c r="M174" s="207"/>
      <c r="N174" s="42"/>
      <c r="O174" s="42"/>
      <c r="P174" s="42"/>
      <c r="Q174" s="42"/>
      <c r="R174" s="42"/>
      <c r="S174" s="42"/>
      <c r="T174" s="78"/>
      <c r="AT174" s="24" t="s">
        <v>173</v>
      </c>
      <c r="AU174" s="24" t="s">
        <v>82</v>
      </c>
    </row>
    <row r="175" spans="2:65" s="1" customFormat="1" ht="31.5" customHeight="1">
      <c r="B175" s="41"/>
      <c r="C175" s="193" t="s">
        <v>533</v>
      </c>
      <c r="D175" s="193" t="s">
        <v>167</v>
      </c>
      <c r="E175" s="194" t="s">
        <v>1463</v>
      </c>
      <c r="F175" s="195" t="s">
        <v>1464</v>
      </c>
      <c r="G175" s="196" t="s">
        <v>377</v>
      </c>
      <c r="H175" s="197">
        <v>1</v>
      </c>
      <c r="I175" s="198"/>
      <c r="J175" s="199">
        <f>ROUND(I175*H175,2)</f>
        <v>0</v>
      </c>
      <c r="K175" s="195" t="s">
        <v>181</v>
      </c>
      <c r="L175" s="61"/>
      <c r="M175" s="200" t="s">
        <v>21</v>
      </c>
      <c r="N175" s="201" t="s">
        <v>43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4" t="s">
        <v>243</v>
      </c>
      <c r="AT175" s="24" t="s">
        <v>167</v>
      </c>
      <c r="AU175" s="24" t="s">
        <v>82</v>
      </c>
      <c r="AY175" s="24" t="s">
        <v>164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80</v>
      </c>
      <c r="BK175" s="204">
        <f>ROUND(I175*H175,2)</f>
        <v>0</v>
      </c>
      <c r="BL175" s="24" t="s">
        <v>243</v>
      </c>
      <c r="BM175" s="24" t="s">
        <v>1465</v>
      </c>
    </row>
    <row r="176" spans="2:65" s="10" customFormat="1" ht="29.85" customHeight="1">
      <c r="B176" s="176"/>
      <c r="C176" s="177"/>
      <c r="D176" s="190" t="s">
        <v>71</v>
      </c>
      <c r="E176" s="191" t="s">
        <v>1466</v>
      </c>
      <c r="F176" s="191" t="s">
        <v>1467</v>
      </c>
      <c r="G176" s="177"/>
      <c r="H176" s="177"/>
      <c r="I176" s="180"/>
      <c r="J176" s="192">
        <f>BK176</f>
        <v>0</v>
      </c>
      <c r="K176" s="177"/>
      <c r="L176" s="182"/>
      <c r="M176" s="183"/>
      <c r="N176" s="184"/>
      <c r="O176" s="184"/>
      <c r="P176" s="185">
        <f>P177</f>
        <v>0</v>
      </c>
      <c r="Q176" s="184"/>
      <c r="R176" s="185">
        <f>R177</f>
        <v>0</v>
      </c>
      <c r="S176" s="184"/>
      <c r="T176" s="186">
        <f>T177</f>
        <v>0</v>
      </c>
      <c r="AR176" s="187" t="s">
        <v>185</v>
      </c>
      <c r="AT176" s="188" t="s">
        <v>71</v>
      </c>
      <c r="AU176" s="188" t="s">
        <v>80</v>
      </c>
      <c r="AY176" s="187" t="s">
        <v>164</v>
      </c>
      <c r="BK176" s="189">
        <f>BK177</f>
        <v>0</v>
      </c>
    </row>
    <row r="177" spans="2:65" s="1" customFormat="1" ht="31.5" customHeight="1">
      <c r="B177" s="41"/>
      <c r="C177" s="193" t="s">
        <v>538</v>
      </c>
      <c r="D177" s="193" t="s">
        <v>167</v>
      </c>
      <c r="E177" s="194" t="s">
        <v>1468</v>
      </c>
      <c r="F177" s="195" t="s">
        <v>1469</v>
      </c>
      <c r="G177" s="196" t="s">
        <v>377</v>
      </c>
      <c r="H177" s="197">
        <v>12</v>
      </c>
      <c r="I177" s="198"/>
      <c r="J177" s="199">
        <f>ROUND(I177*H177,2)</f>
        <v>0</v>
      </c>
      <c r="K177" s="195" t="s">
        <v>188</v>
      </c>
      <c r="L177" s="61"/>
      <c r="M177" s="200" t="s">
        <v>21</v>
      </c>
      <c r="N177" s="275" t="s">
        <v>43</v>
      </c>
      <c r="O177" s="211"/>
      <c r="P177" s="276">
        <f>O177*H177</f>
        <v>0</v>
      </c>
      <c r="Q177" s="276">
        <v>0</v>
      </c>
      <c r="R177" s="276">
        <f>Q177*H177</f>
        <v>0</v>
      </c>
      <c r="S177" s="276">
        <v>0</v>
      </c>
      <c r="T177" s="277">
        <f>S177*H177</f>
        <v>0</v>
      </c>
      <c r="AR177" s="24" t="s">
        <v>597</v>
      </c>
      <c r="AT177" s="24" t="s">
        <v>167</v>
      </c>
      <c r="AU177" s="24" t="s">
        <v>82</v>
      </c>
      <c r="AY177" s="24" t="s">
        <v>164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4" t="s">
        <v>80</v>
      </c>
      <c r="BK177" s="204">
        <f>ROUND(I177*H177,2)</f>
        <v>0</v>
      </c>
      <c r="BL177" s="24" t="s">
        <v>597</v>
      </c>
      <c r="BM177" s="24" t="s">
        <v>1470</v>
      </c>
    </row>
    <row r="178" spans="2:65" s="1" customFormat="1" ht="6.95" customHeight="1">
      <c r="B178" s="56"/>
      <c r="C178" s="57"/>
      <c r="D178" s="57"/>
      <c r="E178" s="57"/>
      <c r="F178" s="57"/>
      <c r="G178" s="57"/>
      <c r="H178" s="57"/>
      <c r="I178" s="139"/>
      <c r="J178" s="57"/>
      <c r="K178" s="57"/>
      <c r="L178" s="61"/>
    </row>
  </sheetData>
  <sheetProtection password="CC35" sheet="1" objects="1" scenarios="1" formatCells="0" formatColumns="0" formatRows="0" sort="0" autoFilter="0"/>
  <autoFilter ref="C91:K177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82" customWidth="1"/>
    <col min="2" max="2" width="1.6640625" style="282" customWidth="1"/>
    <col min="3" max="4" width="5" style="282" customWidth="1"/>
    <col min="5" max="5" width="11.6640625" style="282" customWidth="1"/>
    <col min="6" max="6" width="9.1640625" style="282" customWidth="1"/>
    <col min="7" max="7" width="5" style="282" customWidth="1"/>
    <col min="8" max="8" width="77.83203125" style="282" customWidth="1"/>
    <col min="9" max="10" width="20" style="282" customWidth="1"/>
    <col min="11" max="11" width="1.6640625" style="282" customWidth="1"/>
  </cols>
  <sheetData>
    <row r="1" spans="2:11" ht="37.5" customHeight="1"/>
    <row r="2" spans="2:1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pans="2:11" s="15" customFormat="1" ht="45" customHeight="1">
      <c r="B3" s="286"/>
      <c r="C3" s="409" t="s">
        <v>1471</v>
      </c>
      <c r="D3" s="409"/>
      <c r="E3" s="409"/>
      <c r="F3" s="409"/>
      <c r="G3" s="409"/>
      <c r="H3" s="409"/>
      <c r="I3" s="409"/>
      <c r="J3" s="409"/>
      <c r="K3" s="287"/>
    </row>
    <row r="4" spans="2:11" ht="25.5" customHeight="1">
      <c r="B4" s="288"/>
      <c r="C4" s="413" t="s">
        <v>1472</v>
      </c>
      <c r="D4" s="413"/>
      <c r="E4" s="413"/>
      <c r="F4" s="413"/>
      <c r="G4" s="413"/>
      <c r="H4" s="413"/>
      <c r="I4" s="413"/>
      <c r="J4" s="413"/>
      <c r="K4" s="289"/>
    </row>
    <row r="5" spans="2:11" ht="5.25" customHeight="1">
      <c r="B5" s="288"/>
      <c r="C5" s="290"/>
      <c r="D5" s="290"/>
      <c r="E5" s="290"/>
      <c r="F5" s="290"/>
      <c r="G5" s="290"/>
      <c r="H5" s="290"/>
      <c r="I5" s="290"/>
      <c r="J5" s="290"/>
      <c r="K5" s="289"/>
    </row>
    <row r="6" spans="2:11" ht="15" customHeight="1">
      <c r="B6" s="288"/>
      <c r="C6" s="412" t="s">
        <v>1473</v>
      </c>
      <c r="D6" s="412"/>
      <c r="E6" s="412"/>
      <c r="F6" s="412"/>
      <c r="G6" s="412"/>
      <c r="H6" s="412"/>
      <c r="I6" s="412"/>
      <c r="J6" s="412"/>
      <c r="K6" s="289"/>
    </row>
    <row r="7" spans="2:11" ht="15" customHeight="1">
      <c r="B7" s="292"/>
      <c r="C7" s="412" t="s">
        <v>1474</v>
      </c>
      <c r="D7" s="412"/>
      <c r="E7" s="412"/>
      <c r="F7" s="412"/>
      <c r="G7" s="412"/>
      <c r="H7" s="412"/>
      <c r="I7" s="412"/>
      <c r="J7" s="412"/>
      <c r="K7" s="289"/>
    </row>
    <row r="8" spans="2:1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pans="2:11" ht="15" customHeight="1">
      <c r="B9" s="292"/>
      <c r="C9" s="412" t="s">
        <v>1475</v>
      </c>
      <c r="D9" s="412"/>
      <c r="E9" s="412"/>
      <c r="F9" s="412"/>
      <c r="G9" s="412"/>
      <c r="H9" s="412"/>
      <c r="I9" s="412"/>
      <c r="J9" s="412"/>
      <c r="K9" s="289"/>
    </row>
    <row r="10" spans="2:11" ht="15" customHeight="1">
      <c r="B10" s="292"/>
      <c r="C10" s="291"/>
      <c r="D10" s="412" t="s">
        <v>1476</v>
      </c>
      <c r="E10" s="412"/>
      <c r="F10" s="412"/>
      <c r="G10" s="412"/>
      <c r="H10" s="412"/>
      <c r="I10" s="412"/>
      <c r="J10" s="412"/>
      <c r="K10" s="289"/>
    </row>
    <row r="11" spans="2:11" ht="15" customHeight="1">
      <c r="B11" s="292"/>
      <c r="C11" s="293"/>
      <c r="D11" s="412" t="s">
        <v>1477</v>
      </c>
      <c r="E11" s="412"/>
      <c r="F11" s="412"/>
      <c r="G11" s="412"/>
      <c r="H11" s="412"/>
      <c r="I11" s="412"/>
      <c r="J11" s="412"/>
      <c r="K11" s="289"/>
    </row>
    <row r="12" spans="2:11" ht="12.75" customHeight="1">
      <c r="B12" s="292"/>
      <c r="C12" s="293"/>
      <c r="D12" s="293"/>
      <c r="E12" s="293"/>
      <c r="F12" s="293"/>
      <c r="G12" s="293"/>
      <c r="H12" s="293"/>
      <c r="I12" s="293"/>
      <c r="J12" s="293"/>
      <c r="K12" s="289"/>
    </row>
    <row r="13" spans="2:11" ht="15" customHeight="1">
      <c r="B13" s="292"/>
      <c r="C13" s="293"/>
      <c r="D13" s="412" t="s">
        <v>1478</v>
      </c>
      <c r="E13" s="412"/>
      <c r="F13" s="412"/>
      <c r="G13" s="412"/>
      <c r="H13" s="412"/>
      <c r="I13" s="412"/>
      <c r="J13" s="412"/>
      <c r="K13" s="289"/>
    </row>
    <row r="14" spans="2:11" ht="15" customHeight="1">
      <c r="B14" s="292"/>
      <c r="C14" s="293"/>
      <c r="D14" s="412" t="s">
        <v>1479</v>
      </c>
      <c r="E14" s="412"/>
      <c r="F14" s="412"/>
      <c r="G14" s="412"/>
      <c r="H14" s="412"/>
      <c r="I14" s="412"/>
      <c r="J14" s="412"/>
      <c r="K14" s="289"/>
    </row>
    <row r="15" spans="2:11" ht="15" customHeight="1">
      <c r="B15" s="292"/>
      <c r="C15" s="293"/>
      <c r="D15" s="412" t="s">
        <v>1480</v>
      </c>
      <c r="E15" s="412"/>
      <c r="F15" s="412"/>
      <c r="G15" s="412"/>
      <c r="H15" s="412"/>
      <c r="I15" s="412"/>
      <c r="J15" s="412"/>
      <c r="K15" s="289"/>
    </row>
    <row r="16" spans="2:11" ht="15" customHeight="1">
      <c r="B16" s="292"/>
      <c r="C16" s="293"/>
      <c r="D16" s="293"/>
      <c r="E16" s="294" t="s">
        <v>85</v>
      </c>
      <c r="F16" s="412" t="s">
        <v>1481</v>
      </c>
      <c r="G16" s="412"/>
      <c r="H16" s="412"/>
      <c r="I16" s="412"/>
      <c r="J16" s="412"/>
      <c r="K16" s="289"/>
    </row>
    <row r="17" spans="2:11" ht="15" customHeight="1">
      <c r="B17" s="292"/>
      <c r="C17" s="293"/>
      <c r="D17" s="293"/>
      <c r="E17" s="294" t="s">
        <v>122</v>
      </c>
      <c r="F17" s="412" t="s">
        <v>1482</v>
      </c>
      <c r="G17" s="412"/>
      <c r="H17" s="412"/>
      <c r="I17" s="412"/>
      <c r="J17" s="412"/>
      <c r="K17" s="289"/>
    </row>
    <row r="18" spans="2:11" ht="15" customHeight="1">
      <c r="B18" s="292"/>
      <c r="C18" s="293"/>
      <c r="D18" s="293"/>
      <c r="E18" s="294" t="s">
        <v>1483</v>
      </c>
      <c r="F18" s="412" t="s">
        <v>1484</v>
      </c>
      <c r="G18" s="412"/>
      <c r="H18" s="412"/>
      <c r="I18" s="412"/>
      <c r="J18" s="412"/>
      <c r="K18" s="289"/>
    </row>
    <row r="19" spans="2:11" ht="15" customHeight="1">
      <c r="B19" s="292"/>
      <c r="C19" s="293"/>
      <c r="D19" s="293"/>
      <c r="E19" s="294" t="s">
        <v>79</v>
      </c>
      <c r="F19" s="412" t="s">
        <v>1485</v>
      </c>
      <c r="G19" s="412"/>
      <c r="H19" s="412"/>
      <c r="I19" s="412"/>
      <c r="J19" s="412"/>
      <c r="K19" s="289"/>
    </row>
    <row r="20" spans="2:11" ht="15" customHeight="1">
      <c r="B20" s="292"/>
      <c r="C20" s="293"/>
      <c r="D20" s="293"/>
      <c r="E20" s="294" t="s">
        <v>1486</v>
      </c>
      <c r="F20" s="412" t="s">
        <v>1487</v>
      </c>
      <c r="G20" s="412"/>
      <c r="H20" s="412"/>
      <c r="I20" s="412"/>
      <c r="J20" s="412"/>
      <c r="K20" s="289"/>
    </row>
    <row r="21" spans="2:11" ht="15" customHeight="1">
      <c r="B21" s="292"/>
      <c r="C21" s="293"/>
      <c r="D21" s="293"/>
      <c r="E21" s="294" t="s">
        <v>1488</v>
      </c>
      <c r="F21" s="412" t="s">
        <v>1489</v>
      </c>
      <c r="G21" s="412"/>
      <c r="H21" s="412"/>
      <c r="I21" s="412"/>
      <c r="J21" s="412"/>
      <c r="K21" s="289"/>
    </row>
    <row r="22" spans="2:11" ht="12.75" customHeight="1">
      <c r="B22" s="292"/>
      <c r="C22" s="293"/>
      <c r="D22" s="293"/>
      <c r="E22" s="293"/>
      <c r="F22" s="293"/>
      <c r="G22" s="293"/>
      <c r="H22" s="293"/>
      <c r="I22" s="293"/>
      <c r="J22" s="293"/>
      <c r="K22" s="289"/>
    </row>
    <row r="23" spans="2:11" ht="15" customHeight="1">
      <c r="B23" s="292"/>
      <c r="C23" s="412" t="s">
        <v>1490</v>
      </c>
      <c r="D23" s="412"/>
      <c r="E23" s="412"/>
      <c r="F23" s="412"/>
      <c r="G23" s="412"/>
      <c r="H23" s="412"/>
      <c r="I23" s="412"/>
      <c r="J23" s="412"/>
      <c r="K23" s="289"/>
    </row>
    <row r="24" spans="2:11" ht="15" customHeight="1">
      <c r="B24" s="292"/>
      <c r="C24" s="412" t="s">
        <v>1491</v>
      </c>
      <c r="D24" s="412"/>
      <c r="E24" s="412"/>
      <c r="F24" s="412"/>
      <c r="G24" s="412"/>
      <c r="H24" s="412"/>
      <c r="I24" s="412"/>
      <c r="J24" s="412"/>
      <c r="K24" s="289"/>
    </row>
    <row r="25" spans="2:11" ht="15" customHeight="1">
      <c r="B25" s="292"/>
      <c r="C25" s="291"/>
      <c r="D25" s="412" t="s">
        <v>1492</v>
      </c>
      <c r="E25" s="412"/>
      <c r="F25" s="412"/>
      <c r="G25" s="412"/>
      <c r="H25" s="412"/>
      <c r="I25" s="412"/>
      <c r="J25" s="412"/>
      <c r="K25" s="289"/>
    </row>
    <row r="26" spans="2:11" ht="15" customHeight="1">
      <c r="B26" s="292"/>
      <c r="C26" s="293"/>
      <c r="D26" s="412" t="s">
        <v>1493</v>
      </c>
      <c r="E26" s="412"/>
      <c r="F26" s="412"/>
      <c r="G26" s="412"/>
      <c r="H26" s="412"/>
      <c r="I26" s="412"/>
      <c r="J26" s="412"/>
      <c r="K26" s="289"/>
    </row>
    <row r="27" spans="2:11" ht="12.75" customHeight="1">
      <c r="B27" s="292"/>
      <c r="C27" s="293"/>
      <c r="D27" s="293"/>
      <c r="E27" s="293"/>
      <c r="F27" s="293"/>
      <c r="G27" s="293"/>
      <c r="H27" s="293"/>
      <c r="I27" s="293"/>
      <c r="J27" s="293"/>
      <c r="K27" s="289"/>
    </row>
    <row r="28" spans="2:11" ht="15" customHeight="1">
      <c r="B28" s="292"/>
      <c r="C28" s="293"/>
      <c r="D28" s="412" t="s">
        <v>1494</v>
      </c>
      <c r="E28" s="412"/>
      <c r="F28" s="412"/>
      <c r="G28" s="412"/>
      <c r="H28" s="412"/>
      <c r="I28" s="412"/>
      <c r="J28" s="412"/>
      <c r="K28" s="289"/>
    </row>
    <row r="29" spans="2:11" ht="15" customHeight="1">
      <c r="B29" s="292"/>
      <c r="C29" s="293"/>
      <c r="D29" s="412" t="s">
        <v>1495</v>
      </c>
      <c r="E29" s="412"/>
      <c r="F29" s="412"/>
      <c r="G29" s="412"/>
      <c r="H29" s="412"/>
      <c r="I29" s="412"/>
      <c r="J29" s="412"/>
      <c r="K29" s="289"/>
    </row>
    <row r="30" spans="2:11" ht="12.75" customHeight="1">
      <c r="B30" s="292"/>
      <c r="C30" s="293"/>
      <c r="D30" s="293"/>
      <c r="E30" s="293"/>
      <c r="F30" s="293"/>
      <c r="G30" s="293"/>
      <c r="H30" s="293"/>
      <c r="I30" s="293"/>
      <c r="J30" s="293"/>
      <c r="K30" s="289"/>
    </row>
    <row r="31" spans="2:11" ht="15" customHeight="1">
      <c r="B31" s="292"/>
      <c r="C31" s="293"/>
      <c r="D31" s="412" t="s">
        <v>1496</v>
      </c>
      <c r="E31" s="412"/>
      <c r="F31" s="412"/>
      <c r="G31" s="412"/>
      <c r="H31" s="412"/>
      <c r="I31" s="412"/>
      <c r="J31" s="412"/>
      <c r="K31" s="289"/>
    </row>
    <row r="32" spans="2:11" ht="15" customHeight="1">
      <c r="B32" s="292"/>
      <c r="C32" s="293"/>
      <c r="D32" s="412" t="s">
        <v>1497</v>
      </c>
      <c r="E32" s="412"/>
      <c r="F32" s="412"/>
      <c r="G32" s="412"/>
      <c r="H32" s="412"/>
      <c r="I32" s="412"/>
      <c r="J32" s="412"/>
      <c r="K32" s="289"/>
    </row>
    <row r="33" spans="2:11" ht="15" customHeight="1">
      <c r="B33" s="292"/>
      <c r="C33" s="293"/>
      <c r="D33" s="412" t="s">
        <v>1498</v>
      </c>
      <c r="E33" s="412"/>
      <c r="F33" s="412"/>
      <c r="G33" s="412"/>
      <c r="H33" s="412"/>
      <c r="I33" s="412"/>
      <c r="J33" s="412"/>
      <c r="K33" s="289"/>
    </row>
    <row r="34" spans="2:11" ht="15" customHeight="1">
      <c r="B34" s="292"/>
      <c r="C34" s="293"/>
      <c r="D34" s="291"/>
      <c r="E34" s="295" t="s">
        <v>149</v>
      </c>
      <c r="F34" s="291"/>
      <c r="G34" s="412" t="s">
        <v>1499</v>
      </c>
      <c r="H34" s="412"/>
      <c r="I34" s="412"/>
      <c r="J34" s="412"/>
      <c r="K34" s="289"/>
    </row>
    <row r="35" spans="2:11" ht="30.75" customHeight="1">
      <c r="B35" s="292"/>
      <c r="C35" s="293"/>
      <c r="D35" s="291"/>
      <c r="E35" s="295" t="s">
        <v>1500</v>
      </c>
      <c r="F35" s="291"/>
      <c r="G35" s="412" t="s">
        <v>1501</v>
      </c>
      <c r="H35" s="412"/>
      <c r="I35" s="412"/>
      <c r="J35" s="412"/>
      <c r="K35" s="289"/>
    </row>
    <row r="36" spans="2:11" ht="15" customHeight="1">
      <c r="B36" s="292"/>
      <c r="C36" s="293"/>
      <c r="D36" s="291"/>
      <c r="E36" s="295" t="s">
        <v>53</v>
      </c>
      <c r="F36" s="291"/>
      <c r="G36" s="412" t="s">
        <v>1502</v>
      </c>
      <c r="H36" s="412"/>
      <c r="I36" s="412"/>
      <c r="J36" s="412"/>
      <c r="K36" s="289"/>
    </row>
    <row r="37" spans="2:11" ht="15" customHeight="1">
      <c r="B37" s="292"/>
      <c r="C37" s="293"/>
      <c r="D37" s="291"/>
      <c r="E37" s="295" t="s">
        <v>150</v>
      </c>
      <c r="F37" s="291"/>
      <c r="G37" s="412" t="s">
        <v>1503</v>
      </c>
      <c r="H37" s="412"/>
      <c r="I37" s="412"/>
      <c r="J37" s="412"/>
      <c r="K37" s="289"/>
    </row>
    <row r="38" spans="2:11" ht="15" customHeight="1">
      <c r="B38" s="292"/>
      <c r="C38" s="293"/>
      <c r="D38" s="291"/>
      <c r="E38" s="295" t="s">
        <v>151</v>
      </c>
      <c r="F38" s="291"/>
      <c r="G38" s="412" t="s">
        <v>1504</v>
      </c>
      <c r="H38" s="412"/>
      <c r="I38" s="412"/>
      <c r="J38" s="412"/>
      <c r="K38" s="289"/>
    </row>
    <row r="39" spans="2:11" ht="15" customHeight="1">
      <c r="B39" s="292"/>
      <c r="C39" s="293"/>
      <c r="D39" s="291"/>
      <c r="E39" s="295" t="s">
        <v>152</v>
      </c>
      <c r="F39" s="291"/>
      <c r="G39" s="412" t="s">
        <v>1505</v>
      </c>
      <c r="H39" s="412"/>
      <c r="I39" s="412"/>
      <c r="J39" s="412"/>
      <c r="K39" s="289"/>
    </row>
    <row r="40" spans="2:11" ht="15" customHeight="1">
      <c r="B40" s="292"/>
      <c r="C40" s="293"/>
      <c r="D40" s="291"/>
      <c r="E40" s="295" t="s">
        <v>1506</v>
      </c>
      <c r="F40" s="291"/>
      <c r="G40" s="412" t="s">
        <v>1507</v>
      </c>
      <c r="H40" s="412"/>
      <c r="I40" s="412"/>
      <c r="J40" s="412"/>
      <c r="K40" s="289"/>
    </row>
    <row r="41" spans="2:11" ht="15" customHeight="1">
      <c r="B41" s="292"/>
      <c r="C41" s="293"/>
      <c r="D41" s="291"/>
      <c r="E41" s="295"/>
      <c r="F41" s="291"/>
      <c r="G41" s="412" t="s">
        <v>1508</v>
      </c>
      <c r="H41" s="412"/>
      <c r="I41" s="412"/>
      <c r="J41" s="412"/>
      <c r="K41" s="289"/>
    </row>
    <row r="42" spans="2:11" ht="15" customHeight="1">
      <c r="B42" s="292"/>
      <c r="C42" s="293"/>
      <c r="D42" s="291"/>
      <c r="E42" s="295" t="s">
        <v>1509</v>
      </c>
      <c r="F42" s="291"/>
      <c r="G42" s="412" t="s">
        <v>1510</v>
      </c>
      <c r="H42" s="412"/>
      <c r="I42" s="412"/>
      <c r="J42" s="412"/>
      <c r="K42" s="289"/>
    </row>
    <row r="43" spans="2:11" ht="15" customHeight="1">
      <c r="B43" s="292"/>
      <c r="C43" s="293"/>
      <c r="D43" s="291"/>
      <c r="E43" s="295" t="s">
        <v>154</v>
      </c>
      <c r="F43" s="291"/>
      <c r="G43" s="412" t="s">
        <v>1511</v>
      </c>
      <c r="H43" s="412"/>
      <c r="I43" s="412"/>
      <c r="J43" s="412"/>
      <c r="K43" s="289"/>
    </row>
    <row r="44" spans="2:11" ht="12.75" customHeight="1">
      <c r="B44" s="292"/>
      <c r="C44" s="293"/>
      <c r="D44" s="291"/>
      <c r="E44" s="291"/>
      <c r="F44" s="291"/>
      <c r="G44" s="291"/>
      <c r="H44" s="291"/>
      <c r="I44" s="291"/>
      <c r="J44" s="291"/>
      <c r="K44" s="289"/>
    </row>
    <row r="45" spans="2:11" ht="15" customHeight="1">
      <c r="B45" s="292"/>
      <c r="C45" s="293"/>
      <c r="D45" s="412" t="s">
        <v>1512</v>
      </c>
      <c r="E45" s="412"/>
      <c r="F45" s="412"/>
      <c r="G45" s="412"/>
      <c r="H45" s="412"/>
      <c r="I45" s="412"/>
      <c r="J45" s="412"/>
      <c r="K45" s="289"/>
    </row>
    <row r="46" spans="2:11" ht="15" customHeight="1">
      <c r="B46" s="292"/>
      <c r="C46" s="293"/>
      <c r="D46" s="293"/>
      <c r="E46" s="412" t="s">
        <v>1513</v>
      </c>
      <c r="F46" s="412"/>
      <c r="G46" s="412"/>
      <c r="H46" s="412"/>
      <c r="I46" s="412"/>
      <c r="J46" s="412"/>
      <c r="K46" s="289"/>
    </row>
    <row r="47" spans="2:11" ht="15" customHeight="1">
      <c r="B47" s="292"/>
      <c r="C47" s="293"/>
      <c r="D47" s="293"/>
      <c r="E47" s="412" t="s">
        <v>1514</v>
      </c>
      <c r="F47" s="412"/>
      <c r="G47" s="412"/>
      <c r="H47" s="412"/>
      <c r="I47" s="412"/>
      <c r="J47" s="412"/>
      <c r="K47" s="289"/>
    </row>
    <row r="48" spans="2:11" ht="15" customHeight="1">
      <c r="B48" s="292"/>
      <c r="C48" s="293"/>
      <c r="D48" s="293"/>
      <c r="E48" s="412" t="s">
        <v>1515</v>
      </c>
      <c r="F48" s="412"/>
      <c r="G48" s="412"/>
      <c r="H48" s="412"/>
      <c r="I48" s="412"/>
      <c r="J48" s="412"/>
      <c r="K48" s="289"/>
    </row>
    <row r="49" spans="2:11" ht="15" customHeight="1">
      <c r="B49" s="292"/>
      <c r="C49" s="293"/>
      <c r="D49" s="412" t="s">
        <v>1516</v>
      </c>
      <c r="E49" s="412"/>
      <c r="F49" s="412"/>
      <c r="G49" s="412"/>
      <c r="H49" s="412"/>
      <c r="I49" s="412"/>
      <c r="J49" s="412"/>
      <c r="K49" s="289"/>
    </row>
    <row r="50" spans="2:11" ht="25.5" customHeight="1">
      <c r="B50" s="288"/>
      <c r="C50" s="413" t="s">
        <v>1517</v>
      </c>
      <c r="D50" s="413"/>
      <c r="E50" s="413"/>
      <c r="F50" s="413"/>
      <c r="G50" s="413"/>
      <c r="H50" s="413"/>
      <c r="I50" s="413"/>
      <c r="J50" s="413"/>
      <c r="K50" s="289"/>
    </row>
    <row r="51" spans="2:11" ht="5.25" customHeight="1">
      <c r="B51" s="288"/>
      <c r="C51" s="290"/>
      <c r="D51" s="290"/>
      <c r="E51" s="290"/>
      <c r="F51" s="290"/>
      <c r="G51" s="290"/>
      <c r="H51" s="290"/>
      <c r="I51" s="290"/>
      <c r="J51" s="290"/>
      <c r="K51" s="289"/>
    </row>
    <row r="52" spans="2:11" ht="15" customHeight="1">
      <c r="B52" s="288"/>
      <c r="C52" s="412" t="s">
        <v>1518</v>
      </c>
      <c r="D52" s="412"/>
      <c r="E52" s="412"/>
      <c r="F52" s="412"/>
      <c r="G52" s="412"/>
      <c r="H52" s="412"/>
      <c r="I52" s="412"/>
      <c r="J52" s="412"/>
      <c r="K52" s="289"/>
    </row>
    <row r="53" spans="2:11" ht="15" customHeight="1">
      <c r="B53" s="288"/>
      <c r="C53" s="412" t="s">
        <v>1519</v>
      </c>
      <c r="D53" s="412"/>
      <c r="E53" s="412"/>
      <c r="F53" s="412"/>
      <c r="G53" s="412"/>
      <c r="H53" s="412"/>
      <c r="I53" s="412"/>
      <c r="J53" s="412"/>
      <c r="K53" s="289"/>
    </row>
    <row r="54" spans="2:11" ht="12.75" customHeight="1">
      <c r="B54" s="288"/>
      <c r="C54" s="291"/>
      <c r="D54" s="291"/>
      <c r="E54" s="291"/>
      <c r="F54" s="291"/>
      <c r="G54" s="291"/>
      <c r="H54" s="291"/>
      <c r="I54" s="291"/>
      <c r="J54" s="291"/>
      <c r="K54" s="289"/>
    </row>
    <row r="55" spans="2:11" ht="15" customHeight="1">
      <c r="B55" s="288"/>
      <c r="C55" s="412" t="s">
        <v>1520</v>
      </c>
      <c r="D55" s="412"/>
      <c r="E55" s="412"/>
      <c r="F55" s="412"/>
      <c r="G55" s="412"/>
      <c r="H55" s="412"/>
      <c r="I55" s="412"/>
      <c r="J55" s="412"/>
      <c r="K55" s="289"/>
    </row>
    <row r="56" spans="2:11" ht="15" customHeight="1">
      <c r="B56" s="288"/>
      <c r="C56" s="293"/>
      <c r="D56" s="412" t="s">
        <v>1521</v>
      </c>
      <c r="E56" s="412"/>
      <c r="F56" s="412"/>
      <c r="G56" s="412"/>
      <c r="H56" s="412"/>
      <c r="I56" s="412"/>
      <c r="J56" s="412"/>
      <c r="K56" s="289"/>
    </row>
    <row r="57" spans="2:11" ht="15" customHeight="1">
      <c r="B57" s="288"/>
      <c r="C57" s="293"/>
      <c r="D57" s="412" t="s">
        <v>1522</v>
      </c>
      <c r="E57" s="412"/>
      <c r="F57" s="412"/>
      <c r="G57" s="412"/>
      <c r="H57" s="412"/>
      <c r="I57" s="412"/>
      <c r="J57" s="412"/>
      <c r="K57" s="289"/>
    </row>
    <row r="58" spans="2:11" ht="15" customHeight="1">
      <c r="B58" s="288"/>
      <c r="C58" s="293"/>
      <c r="D58" s="412" t="s">
        <v>1523</v>
      </c>
      <c r="E58" s="412"/>
      <c r="F58" s="412"/>
      <c r="G58" s="412"/>
      <c r="H58" s="412"/>
      <c r="I58" s="412"/>
      <c r="J58" s="412"/>
      <c r="K58" s="289"/>
    </row>
    <row r="59" spans="2:11" ht="15" customHeight="1">
      <c r="B59" s="288"/>
      <c r="C59" s="293"/>
      <c r="D59" s="412" t="s">
        <v>1524</v>
      </c>
      <c r="E59" s="412"/>
      <c r="F59" s="412"/>
      <c r="G59" s="412"/>
      <c r="H59" s="412"/>
      <c r="I59" s="412"/>
      <c r="J59" s="412"/>
      <c r="K59" s="289"/>
    </row>
    <row r="60" spans="2:11" ht="15" customHeight="1">
      <c r="B60" s="288"/>
      <c r="C60" s="293"/>
      <c r="D60" s="411" t="s">
        <v>1525</v>
      </c>
      <c r="E60" s="411"/>
      <c r="F60" s="411"/>
      <c r="G60" s="411"/>
      <c r="H60" s="411"/>
      <c r="I60" s="411"/>
      <c r="J60" s="411"/>
      <c r="K60" s="289"/>
    </row>
    <row r="61" spans="2:11" ht="15" customHeight="1">
      <c r="B61" s="288"/>
      <c r="C61" s="293"/>
      <c r="D61" s="412" t="s">
        <v>1526</v>
      </c>
      <c r="E61" s="412"/>
      <c r="F61" s="412"/>
      <c r="G61" s="412"/>
      <c r="H61" s="412"/>
      <c r="I61" s="412"/>
      <c r="J61" s="412"/>
      <c r="K61" s="289"/>
    </row>
    <row r="62" spans="2:11" ht="12.75" customHeight="1">
      <c r="B62" s="288"/>
      <c r="C62" s="293"/>
      <c r="D62" s="293"/>
      <c r="E62" s="296"/>
      <c r="F62" s="293"/>
      <c r="G62" s="293"/>
      <c r="H62" s="293"/>
      <c r="I62" s="293"/>
      <c r="J62" s="293"/>
      <c r="K62" s="289"/>
    </row>
    <row r="63" spans="2:11" ht="15" customHeight="1">
      <c r="B63" s="288"/>
      <c r="C63" s="293"/>
      <c r="D63" s="412" t="s">
        <v>1527</v>
      </c>
      <c r="E63" s="412"/>
      <c r="F63" s="412"/>
      <c r="G63" s="412"/>
      <c r="H63" s="412"/>
      <c r="I63" s="412"/>
      <c r="J63" s="412"/>
      <c r="K63" s="289"/>
    </row>
    <row r="64" spans="2:11" ht="15" customHeight="1">
      <c r="B64" s="288"/>
      <c r="C64" s="293"/>
      <c r="D64" s="411" t="s">
        <v>1528</v>
      </c>
      <c r="E64" s="411"/>
      <c r="F64" s="411"/>
      <c r="G64" s="411"/>
      <c r="H64" s="411"/>
      <c r="I64" s="411"/>
      <c r="J64" s="411"/>
      <c r="K64" s="289"/>
    </row>
    <row r="65" spans="2:11" ht="15" customHeight="1">
      <c r="B65" s="288"/>
      <c r="C65" s="293"/>
      <c r="D65" s="412" t="s">
        <v>1529</v>
      </c>
      <c r="E65" s="412"/>
      <c r="F65" s="412"/>
      <c r="G65" s="412"/>
      <c r="H65" s="412"/>
      <c r="I65" s="412"/>
      <c r="J65" s="412"/>
      <c r="K65" s="289"/>
    </row>
    <row r="66" spans="2:11" ht="15" customHeight="1">
      <c r="B66" s="288"/>
      <c r="C66" s="293"/>
      <c r="D66" s="412" t="s">
        <v>1530</v>
      </c>
      <c r="E66" s="412"/>
      <c r="F66" s="412"/>
      <c r="G66" s="412"/>
      <c r="H66" s="412"/>
      <c r="I66" s="412"/>
      <c r="J66" s="412"/>
      <c r="K66" s="289"/>
    </row>
    <row r="67" spans="2:11" ht="15" customHeight="1">
      <c r="B67" s="288"/>
      <c r="C67" s="293"/>
      <c r="D67" s="412" t="s">
        <v>1531</v>
      </c>
      <c r="E67" s="412"/>
      <c r="F67" s="412"/>
      <c r="G67" s="412"/>
      <c r="H67" s="412"/>
      <c r="I67" s="412"/>
      <c r="J67" s="412"/>
      <c r="K67" s="289"/>
    </row>
    <row r="68" spans="2:11" ht="15" customHeight="1">
      <c r="B68" s="288"/>
      <c r="C68" s="293"/>
      <c r="D68" s="412" t="s">
        <v>1532</v>
      </c>
      <c r="E68" s="412"/>
      <c r="F68" s="412"/>
      <c r="G68" s="412"/>
      <c r="H68" s="412"/>
      <c r="I68" s="412"/>
      <c r="J68" s="412"/>
      <c r="K68" s="289"/>
    </row>
    <row r="69" spans="2:11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spans="2:11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spans="2:1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spans="2:11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spans="2:11" ht="45" customHeight="1">
      <c r="B73" s="305"/>
      <c r="C73" s="410" t="s">
        <v>129</v>
      </c>
      <c r="D73" s="410"/>
      <c r="E73" s="410"/>
      <c r="F73" s="410"/>
      <c r="G73" s="410"/>
      <c r="H73" s="410"/>
      <c r="I73" s="410"/>
      <c r="J73" s="410"/>
      <c r="K73" s="306"/>
    </row>
    <row r="74" spans="2:11" ht="17.25" customHeight="1">
      <c r="B74" s="305"/>
      <c r="C74" s="307" t="s">
        <v>1533</v>
      </c>
      <c r="D74" s="307"/>
      <c r="E74" s="307"/>
      <c r="F74" s="307" t="s">
        <v>1534</v>
      </c>
      <c r="G74" s="308"/>
      <c r="H74" s="307" t="s">
        <v>150</v>
      </c>
      <c r="I74" s="307" t="s">
        <v>57</v>
      </c>
      <c r="J74" s="307" t="s">
        <v>1535</v>
      </c>
      <c r="K74" s="306"/>
    </row>
    <row r="75" spans="2:11" ht="17.25" customHeight="1">
      <c r="B75" s="305"/>
      <c r="C75" s="309" t="s">
        <v>1536</v>
      </c>
      <c r="D75" s="309"/>
      <c r="E75" s="309"/>
      <c r="F75" s="310" t="s">
        <v>1537</v>
      </c>
      <c r="G75" s="311"/>
      <c r="H75" s="309"/>
      <c r="I75" s="309"/>
      <c r="J75" s="309" t="s">
        <v>1538</v>
      </c>
      <c r="K75" s="306"/>
    </row>
    <row r="76" spans="2:11" ht="5.25" customHeight="1">
      <c r="B76" s="305"/>
      <c r="C76" s="312"/>
      <c r="D76" s="312"/>
      <c r="E76" s="312"/>
      <c r="F76" s="312"/>
      <c r="G76" s="313"/>
      <c r="H76" s="312"/>
      <c r="I76" s="312"/>
      <c r="J76" s="312"/>
      <c r="K76" s="306"/>
    </row>
    <row r="77" spans="2:11" ht="15" customHeight="1">
      <c r="B77" s="305"/>
      <c r="C77" s="295" t="s">
        <v>53</v>
      </c>
      <c r="D77" s="312"/>
      <c r="E77" s="312"/>
      <c r="F77" s="314" t="s">
        <v>1539</v>
      </c>
      <c r="G77" s="313"/>
      <c r="H77" s="295" t="s">
        <v>1540</v>
      </c>
      <c r="I77" s="295" t="s">
        <v>1541</v>
      </c>
      <c r="J77" s="295">
        <v>20</v>
      </c>
      <c r="K77" s="306"/>
    </row>
    <row r="78" spans="2:11" ht="15" customHeight="1">
      <c r="B78" s="305"/>
      <c r="C78" s="295" t="s">
        <v>1542</v>
      </c>
      <c r="D78" s="295"/>
      <c r="E78" s="295"/>
      <c r="F78" s="314" t="s">
        <v>1539</v>
      </c>
      <c r="G78" s="313"/>
      <c r="H78" s="295" t="s">
        <v>1543</v>
      </c>
      <c r="I78" s="295" t="s">
        <v>1541</v>
      </c>
      <c r="J78" s="295">
        <v>120</v>
      </c>
      <c r="K78" s="306"/>
    </row>
    <row r="79" spans="2:11" ht="15" customHeight="1">
      <c r="B79" s="315"/>
      <c r="C79" s="295" t="s">
        <v>1544</v>
      </c>
      <c r="D79" s="295"/>
      <c r="E79" s="295"/>
      <c r="F79" s="314" t="s">
        <v>1545</v>
      </c>
      <c r="G79" s="313"/>
      <c r="H79" s="295" t="s">
        <v>1546</v>
      </c>
      <c r="I79" s="295" t="s">
        <v>1541</v>
      </c>
      <c r="J79" s="295">
        <v>50</v>
      </c>
      <c r="K79" s="306"/>
    </row>
    <row r="80" spans="2:11" ht="15" customHeight="1">
      <c r="B80" s="315"/>
      <c r="C80" s="295" t="s">
        <v>1547</v>
      </c>
      <c r="D80" s="295"/>
      <c r="E80" s="295"/>
      <c r="F80" s="314" t="s">
        <v>1539</v>
      </c>
      <c r="G80" s="313"/>
      <c r="H80" s="295" t="s">
        <v>1548</v>
      </c>
      <c r="I80" s="295" t="s">
        <v>1549</v>
      </c>
      <c r="J80" s="295"/>
      <c r="K80" s="306"/>
    </row>
    <row r="81" spans="2:11" ht="15" customHeight="1">
      <c r="B81" s="315"/>
      <c r="C81" s="316" t="s">
        <v>1550</v>
      </c>
      <c r="D81" s="316"/>
      <c r="E81" s="316"/>
      <c r="F81" s="317" t="s">
        <v>1545</v>
      </c>
      <c r="G81" s="316"/>
      <c r="H81" s="316" t="s">
        <v>1551</v>
      </c>
      <c r="I81" s="316" t="s">
        <v>1541</v>
      </c>
      <c r="J81" s="316">
        <v>15</v>
      </c>
      <c r="K81" s="306"/>
    </row>
    <row r="82" spans="2:11" ht="15" customHeight="1">
      <c r="B82" s="315"/>
      <c r="C82" s="316" t="s">
        <v>1552</v>
      </c>
      <c r="D82" s="316"/>
      <c r="E82" s="316"/>
      <c r="F82" s="317" t="s">
        <v>1545</v>
      </c>
      <c r="G82" s="316"/>
      <c r="H82" s="316" t="s">
        <v>1553</v>
      </c>
      <c r="I82" s="316" t="s">
        <v>1541</v>
      </c>
      <c r="J82" s="316">
        <v>15</v>
      </c>
      <c r="K82" s="306"/>
    </row>
    <row r="83" spans="2:11" ht="15" customHeight="1">
      <c r="B83" s="315"/>
      <c r="C83" s="316" t="s">
        <v>1554</v>
      </c>
      <c r="D83" s="316"/>
      <c r="E83" s="316"/>
      <c r="F83" s="317" t="s">
        <v>1545</v>
      </c>
      <c r="G83" s="316"/>
      <c r="H83" s="316" t="s">
        <v>1555</v>
      </c>
      <c r="I83" s="316" t="s">
        <v>1541</v>
      </c>
      <c r="J83" s="316">
        <v>20</v>
      </c>
      <c r="K83" s="306"/>
    </row>
    <row r="84" spans="2:11" ht="15" customHeight="1">
      <c r="B84" s="315"/>
      <c r="C84" s="316" t="s">
        <v>1556</v>
      </c>
      <c r="D84" s="316"/>
      <c r="E84" s="316"/>
      <c r="F84" s="317" t="s">
        <v>1545</v>
      </c>
      <c r="G84" s="316"/>
      <c r="H84" s="316" t="s">
        <v>1557</v>
      </c>
      <c r="I84" s="316" t="s">
        <v>1541</v>
      </c>
      <c r="J84" s="316">
        <v>20</v>
      </c>
      <c r="K84" s="306"/>
    </row>
    <row r="85" spans="2:11" ht="15" customHeight="1">
      <c r="B85" s="315"/>
      <c r="C85" s="295" t="s">
        <v>1558</v>
      </c>
      <c r="D85" s="295"/>
      <c r="E85" s="295"/>
      <c r="F85" s="314" t="s">
        <v>1545</v>
      </c>
      <c r="G85" s="313"/>
      <c r="H85" s="295" t="s">
        <v>1559</v>
      </c>
      <c r="I85" s="295" t="s">
        <v>1541</v>
      </c>
      <c r="J85" s="295">
        <v>50</v>
      </c>
      <c r="K85" s="306"/>
    </row>
    <row r="86" spans="2:11" ht="15" customHeight="1">
      <c r="B86" s="315"/>
      <c r="C86" s="295" t="s">
        <v>1560</v>
      </c>
      <c r="D86" s="295"/>
      <c r="E86" s="295"/>
      <c r="F86" s="314" t="s">
        <v>1545</v>
      </c>
      <c r="G86" s="313"/>
      <c r="H86" s="295" t="s">
        <v>1561</v>
      </c>
      <c r="I86" s="295" t="s">
        <v>1541</v>
      </c>
      <c r="J86" s="295">
        <v>20</v>
      </c>
      <c r="K86" s="306"/>
    </row>
    <row r="87" spans="2:11" ht="15" customHeight="1">
      <c r="B87" s="315"/>
      <c r="C87" s="295" t="s">
        <v>1562</v>
      </c>
      <c r="D87" s="295"/>
      <c r="E87" s="295"/>
      <c r="F87" s="314" t="s">
        <v>1545</v>
      </c>
      <c r="G87" s="313"/>
      <c r="H87" s="295" t="s">
        <v>1563</v>
      </c>
      <c r="I87" s="295" t="s">
        <v>1541</v>
      </c>
      <c r="J87" s="295">
        <v>20</v>
      </c>
      <c r="K87" s="306"/>
    </row>
    <row r="88" spans="2:11" ht="15" customHeight="1">
      <c r="B88" s="315"/>
      <c r="C88" s="295" t="s">
        <v>1564</v>
      </c>
      <c r="D88" s="295"/>
      <c r="E88" s="295"/>
      <c r="F88" s="314" t="s">
        <v>1545</v>
      </c>
      <c r="G88" s="313"/>
      <c r="H88" s="295" t="s">
        <v>1565</v>
      </c>
      <c r="I88" s="295" t="s">
        <v>1541</v>
      </c>
      <c r="J88" s="295">
        <v>50</v>
      </c>
      <c r="K88" s="306"/>
    </row>
    <row r="89" spans="2:11" ht="15" customHeight="1">
      <c r="B89" s="315"/>
      <c r="C89" s="295" t="s">
        <v>1566</v>
      </c>
      <c r="D89" s="295"/>
      <c r="E89" s="295"/>
      <c r="F89" s="314" t="s">
        <v>1545</v>
      </c>
      <c r="G89" s="313"/>
      <c r="H89" s="295" t="s">
        <v>1566</v>
      </c>
      <c r="I89" s="295" t="s">
        <v>1541</v>
      </c>
      <c r="J89" s="295">
        <v>50</v>
      </c>
      <c r="K89" s="306"/>
    </row>
    <row r="90" spans="2:11" ht="15" customHeight="1">
      <c r="B90" s="315"/>
      <c r="C90" s="295" t="s">
        <v>155</v>
      </c>
      <c r="D90" s="295"/>
      <c r="E90" s="295"/>
      <c r="F90" s="314" t="s">
        <v>1545</v>
      </c>
      <c r="G90" s="313"/>
      <c r="H90" s="295" t="s">
        <v>1567</v>
      </c>
      <c r="I90" s="295" t="s">
        <v>1541</v>
      </c>
      <c r="J90" s="295">
        <v>255</v>
      </c>
      <c r="K90" s="306"/>
    </row>
    <row r="91" spans="2:11" ht="15" customHeight="1">
      <c r="B91" s="315"/>
      <c r="C91" s="295" t="s">
        <v>1568</v>
      </c>
      <c r="D91" s="295"/>
      <c r="E91" s="295"/>
      <c r="F91" s="314" t="s">
        <v>1539</v>
      </c>
      <c r="G91" s="313"/>
      <c r="H91" s="295" t="s">
        <v>1569</v>
      </c>
      <c r="I91" s="295" t="s">
        <v>1570</v>
      </c>
      <c r="J91" s="295"/>
      <c r="K91" s="306"/>
    </row>
    <row r="92" spans="2:11" ht="15" customHeight="1">
      <c r="B92" s="315"/>
      <c r="C92" s="295" t="s">
        <v>1571</v>
      </c>
      <c r="D92" s="295"/>
      <c r="E92" s="295"/>
      <c r="F92" s="314" t="s">
        <v>1539</v>
      </c>
      <c r="G92" s="313"/>
      <c r="H92" s="295" t="s">
        <v>1572</v>
      </c>
      <c r="I92" s="295" t="s">
        <v>1573</v>
      </c>
      <c r="J92" s="295"/>
      <c r="K92" s="306"/>
    </row>
    <row r="93" spans="2:11" ht="15" customHeight="1">
      <c r="B93" s="315"/>
      <c r="C93" s="295" t="s">
        <v>1574</v>
      </c>
      <c r="D93" s="295"/>
      <c r="E93" s="295"/>
      <c r="F93" s="314" t="s">
        <v>1539</v>
      </c>
      <c r="G93" s="313"/>
      <c r="H93" s="295" t="s">
        <v>1574</v>
      </c>
      <c r="I93" s="295" t="s">
        <v>1573</v>
      </c>
      <c r="J93" s="295"/>
      <c r="K93" s="306"/>
    </row>
    <row r="94" spans="2:11" ht="15" customHeight="1">
      <c r="B94" s="315"/>
      <c r="C94" s="295" t="s">
        <v>38</v>
      </c>
      <c r="D94" s="295"/>
      <c r="E94" s="295"/>
      <c r="F94" s="314" t="s">
        <v>1539</v>
      </c>
      <c r="G94" s="313"/>
      <c r="H94" s="295" t="s">
        <v>1575</v>
      </c>
      <c r="I94" s="295" t="s">
        <v>1573</v>
      </c>
      <c r="J94" s="295"/>
      <c r="K94" s="306"/>
    </row>
    <row r="95" spans="2:11" ht="15" customHeight="1">
      <c r="B95" s="315"/>
      <c r="C95" s="295" t="s">
        <v>48</v>
      </c>
      <c r="D95" s="295"/>
      <c r="E95" s="295"/>
      <c r="F95" s="314" t="s">
        <v>1539</v>
      </c>
      <c r="G95" s="313"/>
      <c r="H95" s="295" t="s">
        <v>1576</v>
      </c>
      <c r="I95" s="295" t="s">
        <v>1573</v>
      </c>
      <c r="J95" s="295"/>
      <c r="K95" s="306"/>
    </row>
    <row r="96" spans="2:11" ht="15" customHeight="1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spans="2:11" ht="18.75" customHeight="1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spans="2:11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spans="2:11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spans="2:11" ht="45" customHeight="1">
      <c r="B100" s="305"/>
      <c r="C100" s="410" t="s">
        <v>1577</v>
      </c>
      <c r="D100" s="410"/>
      <c r="E100" s="410"/>
      <c r="F100" s="410"/>
      <c r="G100" s="410"/>
      <c r="H100" s="410"/>
      <c r="I100" s="410"/>
      <c r="J100" s="410"/>
      <c r="K100" s="306"/>
    </row>
    <row r="101" spans="2:11" ht="17.25" customHeight="1">
      <c r="B101" s="305"/>
      <c r="C101" s="307" t="s">
        <v>1533</v>
      </c>
      <c r="D101" s="307"/>
      <c r="E101" s="307"/>
      <c r="F101" s="307" t="s">
        <v>1534</v>
      </c>
      <c r="G101" s="308"/>
      <c r="H101" s="307" t="s">
        <v>150</v>
      </c>
      <c r="I101" s="307" t="s">
        <v>57</v>
      </c>
      <c r="J101" s="307" t="s">
        <v>1535</v>
      </c>
      <c r="K101" s="306"/>
    </row>
    <row r="102" spans="2:11" ht="17.25" customHeight="1">
      <c r="B102" s="305"/>
      <c r="C102" s="309" t="s">
        <v>1536</v>
      </c>
      <c r="D102" s="309"/>
      <c r="E102" s="309"/>
      <c r="F102" s="310" t="s">
        <v>1537</v>
      </c>
      <c r="G102" s="311"/>
      <c r="H102" s="309"/>
      <c r="I102" s="309"/>
      <c r="J102" s="309" t="s">
        <v>1538</v>
      </c>
      <c r="K102" s="306"/>
    </row>
    <row r="103" spans="2:11" ht="5.25" customHeight="1">
      <c r="B103" s="305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spans="2:11" ht="15" customHeight="1">
      <c r="B104" s="305"/>
      <c r="C104" s="295" t="s">
        <v>53</v>
      </c>
      <c r="D104" s="312"/>
      <c r="E104" s="312"/>
      <c r="F104" s="314" t="s">
        <v>1539</v>
      </c>
      <c r="G104" s="323"/>
      <c r="H104" s="295" t="s">
        <v>1578</v>
      </c>
      <c r="I104" s="295" t="s">
        <v>1541</v>
      </c>
      <c r="J104" s="295">
        <v>20</v>
      </c>
      <c r="K104" s="306"/>
    </row>
    <row r="105" spans="2:11" ht="15" customHeight="1">
      <c r="B105" s="305"/>
      <c r="C105" s="295" t="s">
        <v>1542</v>
      </c>
      <c r="D105" s="295"/>
      <c r="E105" s="295"/>
      <c r="F105" s="314" t="s">
        <v>1539</v>
      </c>
      <c r="G105" s="295"/>
      <c r="H105" s="295" t="s">
        <v>1578</v>
      </c>
      <c r="I105" s="295" t="s">
        <v>1541</v>
      </c>
      <c r="J105" s="295">
        <v>120</v>
      </c>
      <c r="K105" s="306"/>
    </row>
    <row r="106" spans="2:11" ht="15" customHeight="1">
      <c r="B106" s="315"/>
      <c r="C106" s="295" t="s">
        <v>1544</v>
      </c>
      <c r="D106" s="295"/>
      <c r="E106" s="295"/>
      <c r="F106" s="314" t="s">
        <v>1545</v>
      </c>
      <c r="G106" s="295"/>
      <c r="H106" s="295" t="s">
        <v>1578</v>
      </c>
      <c r="I106" s="295" t="s">
        <v>1541</v>
      </c>
      <c r="J106" s="295">
        <v>50</v>
      </c>
      <c r="K106" s="306"/>
    </row>
    <row r="107" spans="2:11" ht="15" customHeight="1">
      <c r="B107" s="315"/>
      <c r="C107" s="295" t="s">
        <v>1547</v>
      </c>
      <c r="D107" s="295"/>
      <c r="E107" s="295"/>
      <c r="F107" s="314" t="s">
        <v>1539</v>
      </c>
      <c r="G107" s="295"/>
      <c r="H107" s="295" t="s">
        <v>1578</v>
      </c>
      <c r="I107" s="295" t="s">
        <v>1549</v>
      </c>
      <c r="J107" s="295"/>
      <c r="K107" s="306"/>
    </row>
    <row r="108" spans="2:11" ht="15" customHeight="1">
      <c r="B108" s="315"/>
      <c r="C108" s="295" t="s">
        <v>1558</v>
      </c>
      <c r="D108" s="295"/>
      <c r="E108" s="295"/>
      <c r="F108" s="314" t="s">
        <v>1545</v>
      </c>
      <c r="G108" s="295"/>
      <c r="H108" s="295" t="s">
        <v>1578</v>
      </c>
      <c r="I108" s="295" t="s">
        <v>1541</v>
      </c>
      <c r="J108" s="295">
        <v>50</v>
      </c>
      <c r="K108" s="306"/>
    </row>
    <row r="109" spans="2:11" ht="15" customHeight="1">
      <c r="B109" s="315"/>
      <c r="C109" s="295" t="s">
        <v>1566</v>
      </c>
      <c r="D109" s="295"/>
      <c r="E109" s="295"/>
      <c r="F109" s="314" t="s">
        <v>1545</v>
      </c>
      <c r="G109" s="295"/>
      <c r="H109" s="295" t="s">
        <v>1578</v>
      </c>
      <c r="I109" s="295" t="s">
        <v>1541</v>
      </c>
      <c r="J109" s="295">
        <v>50</v>
      </c>
      <c r="K109" s="306"/>
    </row>
    <row r="110" spans="2:11" ht="15" customHeight="1">
      <c r="B110" s="315"/>
      <c r="C110" s="295" t="s">
        <v>1564</v>
      </c>
      <c r="D110" s="295"/>
      <c r="E110" s="295"/>
      <c r="F110" s="314" t="s">
        <v>1545</v>
      </c>
      <c r="G110" s="295"/>
      <c r="H110" s="295" t="s">
        <v>1578</v>
      </c>
      <c r="I110" s="295" t="s">
        <v>1541</v>
      </c>
      <c r="J110" s="295">
        <v>50</v>
      </c>
      <c r="K110" s="306"/>
    </row>
    <row r="111" spans="2:11" ht="15" customHeight="1">
      <c r="B111" s="315"/>
      <c r="C111" s="295" t="s">
        <v>53</v>
      </c>
      <c r="D111" s="295"/>
      <c r="E111" s="295"/>
      <c r="F111" s="314" t="s">
        <v>1539</v>
      </c>
      <c r="G111" s="295"/>
      <c r="H111" s="295" t="s">
        <v>1579</v>
      </c>
      <c r="I111" s="295" t="s">
        <v>1541</v>
      </c>
      <c r="J111" s="295">
        <v>20</v>
      </c>
      <c r="K111" s="306"/>
    </row>
    <row r="112" spans="2:11" ht="15" customHeight="1">
      <c r="B112" s="315"/>
      <c r="C112" s="295" t="s">
        <v>1580</v>
      </c>
      <c r="D112" s="295"/>
      <c r="E112" s="295"/>
      <c r="F112" s="314" t="s">
        <v>1539</v>
      </c>
      <c r="G112" s="295"/>
      <c r="H112" s="295" t="s">
        <v>1581</v>
      </c>
      <c r="I112" s="295" t="s">
        <v>1541</v>
      </c>
      <c r="J112" s="295">
        <v>120</v>
      </c>
      <c r="K112" s="306"/>
    </row>
    <row r="113" spans="2:11" ht="15" customHeight="1">
      <c r="B113" s="315"/>
      <c r="C113" s="295" t="s">
        <v>38</v>
      </c>
      <c r="D113" s="295"/>
      <c r="E113" s="295"/>
      <c r="F113" s="314" t="s">
        <v>1539</v>
      </c>
      <c r="G113" s="295"/>
      <c r="H113" s="295" t="s">
        <v>1582</v>
      </c>
      <c r="I113" s="295" t="s">
        <v>1573</v>
      </c>
      <c r="J113" s="295"/>
      <c r="K113" s="306"/>
    </row>
    <row r="114" spans="2:11" ht="15" customHeight="1">
      <c r="B114" s="315"/>
      <c r="C114" s="295" t="s">
        <v>48</v>
      </c>
      <c r="D114" s="295"/>
      <c r="E114" s="295"/>
      <c r="F114" s="314" t="s">
        <v>1539</v>
      </c>
      <c r="G114" s="295"/>
      <c r="H114" s="295" t="s">
        <v>1583</v>
      </c>
      <c r="I114" s="295" t="s">
        <v>1573</v>
      </c>
      <c r="J114" s="295"/>
      <c r="K114" s="306"/>
    </row>
    <row r="115" spans="2:11" ht="15" customHeight="1">
      <c r="B115" s="315"/>
      <c r="C115" s="295" t="s">
        <v>57</v>
      </c>
      <c r="D115" s="295"/>
      <c r="E115" s="295"/>
      <c r="F115" s="314" t="s">
        <v>1539</v>
      </c>
      <c r="G115" s="295"/>
      <c r="H115" s="295" t="s">
        <v>1584</v>
      </c>
      <c r="I115" s="295" t="s">
        <v>1585</v>
      </c>
      <c r="J115" s="295"/>
      <c r="K115" s="306"/>
    </row>
    <row r="116" spans="2:11" ht="15" customHeight="1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spans="2:11" ht="18.75" customHeight="1">
      <c r="B117" s="325"/>
      <c r="C117" s="291"/>
      <c r="D117" s="291"/>
      <c r="E117" s="291"/>
      <c r="F117" s="326"/>
      <c r="G117" s="291"/>
      <c r="H117" s="291"/>
      <c r="I117" s="291"/>
      <c r="J117" s="291"/>
      <c r="K117" s="325"/>
    </row>
    <row r="118" spans="2:11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spans="2:11" ht="7.5" customHeight="1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spans="2:11" ht="45" customHeight="1">
      <c r="B120" s="330"/>
      <c r="C120" s="409" t="s">
        <v>1586</v>
      </c>
      <c r="D120" s="409"/>
      <c r="E120" s="409"/>
      <c r="F120" s="409"/>
      <c r="G120" s="409"/>
      <c r="H120" s="409"/>
      <c r="I120" s="409"/>
      <c r="J120" s="409"/>
      <c r="K120" s="331"/>
    </row>
    <row r="121" spans="2:11" ht="17.25" customHeight="1">
      <c r="B121" s="332"/>
      <c r="C121" s="307" t="s">
        <v>1533</v>
      </c>
      <c r="D121" s="307"/>
      <c r="E121" s="307"/>
      <c r="F121" s="307" t="s">
        <v>1534</v>
      </c>
      <c r="G121" s="308"/>
      <c r="H121" s="307" t="s">
        <v>150</v>
      </c>
      <c r="I121" s="307" t="s">
        <v>57</v>
      </c>
      <c r="J121" s="307" t="s">
        <v>1535</v>
      </c>
      <c r="K121" s="333"/>
    </row>
    <row r="122" spans="2:11" ht="17.25" customHeight="1">
      <c r="B122" s="332"/>
      <c r="C122" s="309" t="s">
        <v>1536</v>
      </c>
      <c r="D122" s="309"/>
      <c r="E122" s="309"/>
      <c r="F122" s="310" t="s">
        <v>1537</v>
      </c>
      <c r="G122" s="311"/>
      <c r="H122" s="309"/>
      <c r="I122" s="309"/>
      <c r="J122" s="309" t="s">
        <v>1538</v>
      </c>
      <c r="K122" s="333"/>
    </row>
    <row r="123" spans="2:11" ht="5.25" customHeight="1">
      <c r="B123" s="334"/>
      <c r="C123" s="312"/>
      <c r="D123" s="312"/>
      <c r="E123" s="312"/>
      <c r="F123" s="312"/>
      <c r="G123" s="295"/>
      <c r="H123" s="312"/>
      <c r="I123" s="312"/>
      <c r="J123" s="312"/>
      <c r="K123" s="335"/>
    </row>
    <row r="124" spans="2:11" ht="15" customHeight="1">
      <c r="B124" s="334"/>
      <c r="C124" s="295" t="s">
        <v>1542</v>
      </c>
      <c r="D124" s="312"/>
      <c r="E124" s="312"/>
      <c r="F124" s="314" t="s">
        <v>1539</v>
      </c>
      <c r="G124" s="295"/>
      <c r="H124" s="295" t="s">
        <v>1578</v>
      </c>
      <c r="I124" s="295" t="s">
        <v>1541</v>
      </c>
      <c r="J124" s="295">
        <v>120</v>
      </c>
      <c r="K124" s="336"/>
    </row>
    <row r="125" spans="2:11" ht="15" customHeight="1">
      <c r="B125" s="334"/>
      <c r="C125" s="295" t="s">
        <v>1587</v>
      </c>
      <c r="D125" s="295"/>
      <c r="E125" s="295"/>
      <c r="F125" s="314" t="s">
        <v>1539</v>
      </c>
      <c r="G125" s="295"/>
      <c r="H125" s="295" t="s">
        <v>1588</v>
      </c>
      <c r="I125" s="295" t="s">
        <v>1541</v>
      </c>
      <c r="J125" s="295" t="s">
        <v>1589</v>
      </c>
      <c r="K125" s="336"/>
    </row>
    <row r="126" spans="2:11" ht="15" customHeight="1">
      <c r="B126" s="334"/>
      <c r="C126" s="295" t="s">
        <v>1488</v>
      </c>
      <c r="D126" s="295"/>
      <c r="E126" s="295"/>
      <c r="F126" s="314" t="s">
        <v>1539</v>
      </c>
      <c r="G126" s="295"/>
      <c r="H126" s="295" t="s">
        <v>1590</v>
      </c>
      <c r="I126" s="295" t="s">
        <v>1541</v>
      </c>
      <c r="J126" s="295" t="s">
        <v>1589</v>
      </c>
      <c r="K126" s="336"/>
    </row>
    <row r="127" spans="2:11" ht="15" customHeight="1">
      <c r="B127" s="334"/>
      <c r="C127" s="295" t="s">
        <v>1550</v>
      </c>
      <c r="D127" s="295"/>
      <c r="E127" s="295"/>
      <c r="F127" s="314" t="s">
        <v>1545</v>
      </c>
      <c r="G127" s="295"/>
      <c r="H127" s="295" t="s">
        <v>1551</v>
      </c>
      <c r="I127" s="295" t="s">
        <v>1541</v>
      </c>
      <c r="J127" s="295">
        <v>15</v>
      </c>
      <c r="K127" s="336"/>
    </row>
    <row r="128" spans="2:11" ht="15" customHeight="1">
      <c r="B128" s="334"/>
      <c r="C128" s="316" t="s">
        <v>1552</v>
      </c>
      <c r="D128" s="316"/>
      <c r="E128" s="316"/>
      <c r="F128" s="317" t="s">
        <v>1545</v>
      </c>
      <c r="G128" s="316"/>
      <c r="H128" s="316" t="s">
        <v>1553</v>
      </c>
      <c r="I128" s="316" t="s">
        <v>1541</v>
      </c>
      <c r="J128" s="316">
        <v>15</v>
      </c>
      <c r="K128" s="336"/>
    </row>
    <row r="129" spans="2:11" ht="15" customHeight="1">
      <c r="B129" s="334"/>
      <c r="C129" s="316" t="s">
        <v>1554</v>
      </c>
      <c r="D129" s="316"/>
      <c r="E129" s="316"/>
      <c r="F129" s="317" t="s">
        <v>1545</v>
      </c>
      <c r="G129" s="316"/>
      <c r="H129" s="316" t="s">
        <v>1555</v>
      </c>
      <c r="I129" s="316" t="s">
        <v>1541</v>
      </c>
      <c r="J129" s="316">
        <v>20</v>
      </c>
      <c r="K129" s="336"/>
    </row>
    <row r="130" spans="2:11" ht="15" customHeight="1">
      <c r="B130" s="334"/>
      <c r="C130" s="316" t="s">
        <v>1556</v>
      </c>
      <c r="D130" s="316"/>
      <c r="E130" s="316"/>
      <c r="F130" s="317" t="s">
        <v>1545</v>
      </c>
      <c r="G130" s="316"/>
      <c r="H130" s="316" t="s">
        <v>1557</v>
      </c>
      <c r="I130" s="316" t="s">
        <v>1541</v>
      </c>
      <c r="J130" s="316">
        <v>20</v>
      </c>
      <c r="K130" s="336"/>
    </row>
    <row r="131" spans="2:11" ht="15" customHeight="1">
      <c r="B131" s="334"/>
      <c r="C131" s="295" t="s">
        <v>1544</v>
      </c>
      <c r="D131" s="295"/>
      <c r="E131" s="295"/>
      <c r="F131" s="314" t="s">
        <v>1545</v>
      </c>
      <c r="G131" s="295"/>
      <c r="H131" s="295" t="s">
        <v>1578</v>
      </c>
      <c r="I131" s="295" t="s">
        <v>1541</v>
      </c>
      <c r="J131" s="295">
        <v>50</v>
      </c>
      <c r="K131" s="336"/>
    </row>
    <row r="132" spans="2:11" ht="15" customHeight="1">
      <c r="B132" s="334"/>
      <c r="C132" s="295" t="s">
        <v>1558</v>
      </c>
      <c r="D132" s="295"/>
      <c r="E132" s="295"/>
      <c r="F132" s="314" t="s">
        <v>1545</v>
      </c>
      <c r="G132" s="295"/>
      <c r="H132" s="295" t="s">
        <v>1578</v>
      </c>
      <c r="I132" s="295" t="s">
        <v>1541</v>
      </c>
      <c r="J132" s="295">
        <v>50</v>
      </c>
      <c r="K132" s="336"/>
    </row>
    <row r="133" spans="2:11" ht="15" customHeight="1">
      <c r="B133" s="334"/>
      <c r="C133" s="295" t="s">
        <v>1564</v>
      </c>
      <c r="D133" s="295"/>
      <c r="E133" s="295"/>
      <c r="F133" s="314" t="s">
        <v>1545</v>
      </c>
      <c r="G133" s="295"/>
      <c r="H133" s="295" t="s">
        <v>1578</v>
      </c>
      <c r="I133" s="295" t="s">
        <v>1541</v>
      </c>
      <c r="J133" s="295">
        <v>50</v>
      </c>
      <c r="K133" s="336"/>
    </row>
    <row r="134" spans="2:11" ht="15" customHeight="1">
      <c r="B134" s="334"/>
      <c r="C134" s="295" t="s">
        <v>1566</v>
      </c>
      <c r="D134" s="295"/>
      <c r="E134" s="295"/>
      <c r="F134" s="314" t="s">
        <v>1545</v>
      </c>
      <c r="G134" s="295"/>
      <c r="H134" s="295" t="s">
        <v>1578</v>
      </c>
      <c r="I134" s="295" t="s">
        <v>1541</v>
      </c>
      <c r="J134" s="295">
        <v>50</v>
      </c>
      <c r="K134" s="336"/>
    </row>
    <row r="135" spans="2:11" ht="15" customHeight="1">
      <c r="B135" s="334"/>
      <c r="C135" s="295" t="s">
        <v>155</v>
      </c>
      <c r="D135" s="295"/>
      <c r="E135" s="295"/>
      <c r="F135" s="314" t="s">
        <v>1545</v>
      </c>
      <c r="G135" s="295"/>
      <c r="H135" s="295" t="s">
        <v>1591</v>
      </c>
      <c r="I135" s="295" t="s">
        <v>1541</v>
      </c>
      <c r="J135" s="295">
        <v>255</v>
      </c>
      <c r="K135" s="336"/>
    </row>
    <row r="136" spans="2:11" ht="15" customHeight="1">
      <c r="B136" s="334"/>
      <c r="C136" s="295" t="s">
        <v>1568</v>
      </c>
      <c r="D136" s="295"/>
      <c r="E136" s="295"/>
      <c r="F136" s="314" t="s">
        <v>1539</v>
      </c>
      <c r="G136" s="295"/>
      <c r="H136" s="295" t="s">
        <v>1592</v>
      </c>
      <c r="I136" s="295" t="s">
        <v>1570</v>
      </c>
      <c r="J136" s="295"/>
      <c r="K136" s="336"/>
    </row>
    <row r="137" spans="2:11" ht="15" customHeight="1">
      <c r="B137" s="334"/>
      <c r="C137" s="295" t="s">
        <v>1571</v>
      </c>
      <c r="D137" s="295"/>
      <c r="E137" s="295"/>
      <c r="F137" s="314" t="s">
        <v>1539</v>
      </c>
      <c r="G137" s="295"/>
      <c r="H137" s="295" t="s">
        <v>1593</v>
      </c>
      <c r="I137" s="295" t="s">
        <v>1573</v>
      </c>
      <c r="J137" s="295"/>
      <c r="K137" s="336"/>
    </row>
    <row r="138" spans="2:11" ht="15" customHeight="1">
      <c r="B138" s="334"/>
      <c r="C138" s="295" t="s">
        <v>1574</v>
      </c>
      <c r="D138" s="295"/>
      <c r="E138" s="295"/>
      <c r="F138" s="314" t="s">
        <v>1539</v>
      </c>
      <c r="G138" s="295"/>
      <c r="H138" s="295" t="s">
        <v>1574</v>
      </c>
      <c r="I138" s="295" t="s">
        <v>1573</v>
      </c>
      <c r="J138" s="295"/>
      <c r="K138" s="336"/>
    </row>
    <row r="139" spans="2:11" ht="15" customHeight="1">
      <c r="B139" s="334"/>
      <c r="C139" s="295" t="s">
        <v>38</v>
      </c>
      <c r="D139" s="295"/>
      <c r="E139" s="295"/>
      <c r="F139" s="314" t="s">
        <v>1539</v>
      </c>
      <c r="G139" s="295"/>
      <c r="H139" s="295" t="s">
        <v>1594</v>
      </c>
      <c r="I139" s="295" t="s">
        <v>1573</v>
      </c>
      <c r="J139" s="295"/>
      <c r="K139" s="336"/>
    </row>
    <row r="140" spans="2:11" ht="15" customHeight="1">
      <c r="B140" s="334"/>
      <c r="C140" s="295" t="s">
        <v>1595</v>
      </c>
      <c r="D140" s="295"/>
      <c r="E140" s="295"/>
      <c r="F140" s="314" t="s">
        <v>1539</v>
      </c>
      <c r="G140" s="295"/>
      <c r="H140" s="295" t="s">
        <v>1596</v>
      </c>
      <c r="I140" s="295" t="s">
        <v>1573</v>
      </c>
      <c r="J140" s="295"/>
      <c r="K140" s="336"/>
    </row>
    <row r="141" spans="2:11" ht="15" customHeight="1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spans="2:11" ht="18.75" customHeight="1">
      <c r="B142" s="291"/>
      <c r="C142" s="291"/>
      <c r="D142" s="291"/>
      <c r="E142" s="291"/>
      <c r="F142" s="326"/>
      <c r="G142" s="291"/>
      <c r="H142" s="291"/>
      <c r="I142" s="291"/>
      <c r="J142" s="291"/>
      <c r="K142" s="291"/>
    </row>
    <row r="143" spans="2:11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spans="2:11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spans="2:11" ht="45" customHeight="1">
      <c r="B145" s="305"/>
      <c r="C145" s="410" t="s">
        <v>1597</v>
      </c>
      <c r="D145" s="410"/>
      <c r="E145" s="410"/>
      <c r="F145" s="410"/>
      <c r="G145" s="410"/>
      <c r="H145" s="410"/>
      <c r="I145" s="410"/>
      <c r="J145" s="410"/>
      <c r="K145" s="306"/>
    </row>
    <row r="146" spans="2:11" ht="17.25" customHeight="1">
      <c r="B146" s="305"/>
      <c r="C146" s="307" t="s">
        <v>1533</v>
      </c>
      <c r="D146" s="307"/>
      <c r="E146" s="307"/>
      <c r="F146" s="307" t="s">
        <v>1534</v>
      </c>
      <c r="G146" s="308"/>
      <c r="H146" s="307" t="s">
        <v>150</v>
      </c>
      <c r="I146" s="307" t="s">
        <v>57</v>
      </c>
      <c r="J146" s="307" t="s">
        <v>1535</v>
      </c>
      <c r="K146" s="306"/>
    </row>
    <row r="147" spans="2:11" ht="17.25" customHeight="1">
      <c r="B147" s="305"/>
      <c r="C147" s="309" t="s">
        <v>1536</v>
      </c>
      <c r="D147" s="309"/>
      <c r="E147" s="309"/>
      <c r="F147" s="310" t="s">
        <v>1537</v>
      </c>
      <c r="G147" s="311"/>
      <c r="H147" s="309"/>
      <c r="I147" s="309"/>
      <c r="J147" s="309" t="s">
        <v>1538</v>
      </c>
      <c r="K147" s="306"/>
    </row>
    <row r="148" spans="2:11" ht="5.25" customHeight="1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spans="2:11" ht="15" customHeight="1">
      <c r="B149" s="315"/>
      <c r="C149" s="340" t="s">
        <v>1542</v>
      </c>
      <c r="D149" s="295"/>
      <c r="E149" s="295"/>
      <c r="F149" s="341" t="s">
        <v>1539</v>
      </c>
      <c r="G149" s="295"/>
      <c r="H149" s="340" t="s">
        <v>1578</v>
      </c>
      <c r="I149" s="340" t="s">
        <v>1541</v>
      </c>
      <c r="J149" s="340">
        <v>120</v>
      </c>
      <c r="K149" s="336"/>
    </row>
    <row r="150" spans="2:11" ht="15" customHeight="1">
      <c r="B150" s="315"/>
      <c r="C150" s="340" t="s">
        <v>1587</v>
      </c>
      <c r="D150" s="295"/>
      <c r="E150" s="295"/>
      <c r="F150" s="341" t="s">
        <v>1539</v>
      </c>
      <c r="G150" s="295"/>
      <c r="H150" s="340" t="s">
        <v>1598</v>
      </c>
      <c r="I150" s="340" t="s">
        <v>1541</v>
      </c>
      <c r="J150" s="340" t="s">
        <v>1589</v>
      </c>
      <c r="K150" s="336"/>
    </row>
    <row r="151" spans="2:11" ht="15" customHeight="1">
      <c r="B151" s="315"/>
      <c r="C151" s="340" t="s">
        <v>1488</v>
      </c>
      <c r="D151" s="295"/>
      <c r="E151" s="295"/>
      <c r="F151" s="341" t="s">
        <v>1539</v>
      </c>
      <c r="G151" s="295"/>
      <c r="H151" s="340" t="s">
        <v>1599</v>
      </c>
      <c r="I151" s="340" t="s">
        <v>1541</v>
      </c>
      <c r="J151" s="340" t="s">
        <v>1589</v>
      </c>
      <c r="K151" s="336"/>
    </row>
    <row r="152" spans="2:11" ht="15" customHeight="1">
      <c r="B152" s="315"/>
      <c r="C152" s="340" t="s">
        <v>1544</v>
      </c>
      <c r="D152" s="295"/>
      <c r="E152" s="295"/>
      <c r="F152" s="341" t="s">
        <v>1545</v>
      </c>
      <c r="G152" s="295"/>
      <c r="H152" s="340" t="s">
        <v>1578</v>
      </c>
      <c r="I152" s="340" t="s">
        <v>1541</v>
      </c>
      <c r="J152" s="340">
        <v>50</v>
      </c>
      <c r="K152" s="336"/>
    </row>
    <row r="153" spans="2:11" ht="15" customHeight="1">
      <c r="B153" s="315"/>
      <c r="C153" s="340" t="s">
        <v>1547</v>
      </c>
      <c r="D153" s="295"/>
      <c r="E153" s="295"/>
      <c r="F153" s="341" t="s">
        <v>1539</v>
      </c>
      <c r="G153" s="295"/>
      <c r="H153" s="340" t="s">
        <v>1578</v>
      </c>
      <c r="I153" s="340" t="s">
        <v>1549</v>
      </c>
      <c r="J153" s="340"/>
      <c r="K153" s="336"/>
    </row>
    <row r="154" spans="2:11" ht="15" customHeight="1">
      <c r="B154" s="315"/>
      <c r="C154" s="340" t="s">
        <v>1558</v>
      </c>
      <c r="D154" s="295"/>
      <c r="E154" s="295"/>
      <c r="F154" s="341" t="s">
        <v>1545</v>
      </c>
      <c r="G154" s="295"/>
      <c r="H154" s="340" t="s">
        <v>1578</v>
      </c>
      <c r="I154" s="340" t="s">
        <v>1541</v>
      </c>
      <c r="J154" s="340">
        <v>50</v>
      </c>
      <c r="K154" s="336"/>
    </row>
    <row r="155" spans="2:11" ht="15" customHeight="1">
      <c r="B155" s="315"/>
      <c r="C155" s="340" t="s">
        <v>1566</v>
      </c>
      <c r="D155" s="295"/>
      <c r="E155" s="295"/>
      <c r="F155" s="341" t="s">
        <v>1545</v>
      </c>
      <c r="G155" s="295"/>
      <c r="H155" s="340" t="s">
        <v>1578</v>
      </c>
      <c r="I155" s="340" t="s">
        <v>1541</v>
      </c>
      <c r="J155" s="340">
        <v>50</v>
      </c>
      <c r="K155" s="336"/>
    </row>
    <row r="156" spans="2:11" ht="15" customHeight="1">
      <c r="B156" s="315"/>
      <c r="C156" s="340" t="s">
        <v>1564</v>
      </c>
      <c r="D156" s="295"/>
      <c r="E156" s="295"/>
      <c r="F156" s="341" t="s">
        <v>1545</v>
      </c>
      <c r="G156" s="295"/>
      <c r="H156" s="340" t="s">
        <v>1578</v>
      </c>
      <c r="I156" s="340" t="s">
        <v>1541</v>
      </c>
      <c r="J156" s="340">
        <v>50</v>
      </c>
      <c r="K156" s="336"/>
    </row>
    <row r="157" spans="2:11" ht="15" customHeight="1">
      <c r="B157" s="315"/>
      <c r="C157" s="340" t="s">
        <v>134</v>
      </c>
      <c r="D157" s="295"/>
      <c r="E157" s="295"/>
      <c r="F157" s="341" t="s">
        <v>1539</v>
      </c>
      <c r="G157" s="295"/>
      <c r="H157" s="340" t="s">
        <v>1600</v>
      </c>
      <c r="I157" s="340" t="s">
        <v>1541</v>
      </c>
      <c r="J157" s="340" t="s">
        <v>1601</v>
      </c>
      <c r="K157" s="336"/>
    </row>
    <row r="158" spans="2:11" ht="15" customHeight="1">
      <c r="B158" s="315"/>
      <c r="C158" s="340" t="s">
        <v>1602</v>
      </c>
      <c r="D158" s="295"/>
      <c r="E158" s="295"/>
      <c r="F158" s="341" t="s">
        <v>1539</v>
      </c>
      <c r="G158" s="295"/>
      <c r="H158" s="340" t="s">
        <v>1603</v>
      </c>
      <c r="I158" s="340" t="s">
        <v>1573</v>
      </c>
      <c r="J158" s="340"/>
      <c r="K158" s="336"/>
    </row>
    <row r="159" spans="2:11" ht="15" customHeight="1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spans="2:11" ht="18.75" customHeight="1">
      <c r="B160" s="291"/>
      <c r="C160" s="295"/>
      <c r="D160" s="295"/>
      <c r="E160" s="295"/>
      <c r="F160" s="314"/>
      <c r="G160" s="295"/>
      <c r="H160" s="295"/>
      <c r="I160" s="295"/>
      <c r="J160" s="295"/>
      <c r="K160" s="291"/>
    </row>
    <row r="161" spans="2:1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spans="2:11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spans="2:11" ht="45" customHeight="1">
      <c r="B163" s="286"/>
      <c r="C163" s="409" t="s">
        <v>1604</v>
      </c>
      <c r="D163" s="409"/>
      <c r="E163" s="409"/>
      <c r="F163" s="409"/>
      <c r="G163" s="409"/>
      <c r="H163" s="409"/>
      <c r="I163" s="409"/>
      <c r="J163" s="409"/>
      <c r="K163" s="287"/>
    </row>
    <row r="164" spans="2:11" ht="17.25" customHeight="1">
      <c r="B164" s="286"/>
      <c r="C164" s="307" t="s">
        <v>1533</v>
      </c>
      <c r="D164" s="307"/>
      <c r="E164" s="307"/>
      <c r="F164" s="307" t="s">
        <v>1534</v>
      </c>
      <c r="G164" s="344"/>
      <c r="H164" s="345" t="s">
        <v>150</v>
      </c>
      <c r="I164" s="345" t="s">
        <v>57</v>
      </c>
      <c r="J164" s="307" t="s">
        <v>1535</v>
      </c>
      <c r="K164" s="287"/>
    </row>
    <row r="165" spans="2:11" ht="17.25" customHeight="1">
      <c r="B165" s="288"/>
      <c r="C165" s="309" t="s">
        <v>1536</v>
      </c>
      <c r="D165" s="309"/>
      <c r="E165" s="309"/>
      <c r="F165" s="310" t="s">
        <v>1537</v>
      </c>
      <c r="G165" s="346"/>
      <c r="H165" s="347"/>
      <c r="I165" s="347"/>
      <c r="J165" s="309" t="s">
        <v>1538</v>
      </c>
      <c r="K165" s="289"/>
    </row>
    <row r="166" spans="2:11" ht="5.25" customHeight="1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spans="2:11" ht="15" customHeight="1">
      <c r="B167" s="315"/>
      <c r="C167" s="295" t="s">
        <v>1542</v>
      </c>
      <c r="D167" s="295"/>
      <c r="E167" s="295"/>
      <c r="F167" s="314" t="s">
        <v>1539</v>
      </c>
      <c r="G167" s="295"/>
      <c r="H167" s="295" t="s">
        <v>1578</v>
      </c>
      <c r="I167" s="295" t="s">
        <v>1541</v>
      </c>
      <c r="J167" s="295">
        <v>120</v>
      </c>
      <c r="K167" s="336"/>
    </row>
    <row r="168" spans="2:11" ht="15" customHeight="1">
      <c r="B168" s="315"/>
      <c r="C168" s="295" t="s">
        <v>1587</v>
      </c>
      <c r="D168" s="295"/>
      <c r="E168" s="295"/>
      <c r="F168" s="314" t="s">
        <v>1539</v>
      </c>
      <c r="G168" s="295"/>
      <c r="H168" s="295" t="s">
        <v>1588</v>
      </c>
      <c r="I168" s="295" t="s">
        <v>1541</v>
      </c>
      <c r="J168" s="295" t="s">
        <v>1589</v>
      </c>
      <c r="K168" s="336"/>
    </row>
    <row r="169" spans="2:11" ht="15" customHeight="1">
      <c r="B169" s="315"/>
      <c r="C169" s="295" t="s">
        <v>1488</v>
      </c>
      <c r="D169" s="295"/>
      <c r="E169" s="295"/>
      <c r="F169" s="314" t="s">
        <v>1539</v>
      </c>
      <c r="G169" s="295"/>
      <c r="H169" s="295" t="s">
        <v>1605</v>
      </c>
      <c r="I169" s="295" t="s">
        <v>1541</v>
      </c>
      <c r="J169" s="295" t="s">
        <v>1589</v>
      </c>
      <c r="K169" s="336"/>
    </row>
    <row r="170" spans="2:11" ht="15" customHeight="1">
      <c r="B170" s="315"/>
      <c r="C170" s="295" t="s">
        <v>1544</v>
      </c>
      <c r="D170" s="295"/>
      <c r="E170" s="295"/>
      <c r="F170" s="314" t="s">
        <v>1545</v>
      </c>
      <c r="G170" s="295"/>
      <c r="H170" s="295" t="s">
        <v>1605</v>
      </c>
      <c r="I170" s="295" t="s">
        <v>1541</v>
      </c>
      <c r="J170" s="295">
        <v>50</v>
      </c>
      <c r="K170" s="336"/>
    </row>
    <row r="171" spans="2:11" ht="15" customHeight="1">
      <c r="B171" s="315"/>
      <c r="C171" s="295" t="s">
        <v>1547</v>
      </c>
      <c r="D171" s="295"/>
      <c r="E171" s="295"/>
      <c r="F171" s="314" t="s">
        <v>1539</v>
      </c>
      <c r="G171" s="295"/>
      <c r="H171" s="295" t="s">
        <v>1605</v>
      </c>
      <c r="I171" s="295" t="s">
        <v>1549</v>
      </c>
      <c r="J171" s="295"/>
      <c r="K171" s="336"/>
    </row>
    <row r="172" spans="2:11" ht="15" customHeight="1">
      <c r="B172" s="315"/>
      <c r="C172" s="295" t="s">
        <v>1558</v>
      </c>
      <c r="D172" s="295"/>
      <c r="E172" s="295"/>
      <c r="F172" s="314" t="s">
        <v>1545</v>
      </c>
      <c r="G172" s="295"/>
      <c r="H172" s="295" t="s">
        <v>1605</v>
      </c>
      <c r="I172" s="295" t="s">
        <v>1541</v>
      </c>
      <c r="J172" s="295">
        <v>50</v>
      </c>
      <c r="K172" s="336"/>
    </row>
    <row r="173" spans="2:11" ht="15" customHeight="1">
      <c r="B173" s="315"/>
      <c r="C173" s="295" t="s">
        <v>1566</v>
      </c>
      <c r="D173" s="295"/>
      <c r="E173" s="295"/>
      <c r="F173" s="314" t="s">
        <v>1545</v>
      </c>
      <c r="G173" s="295"/>
      <c r="H173" s="295" t="s">
        <v>1605</v>
      </c>
      <c r="I173" s="295" t="s">
        <v>1541</v>
      </c>
      <c r="J173" s="295">
        <v>50</v>
      </c>
      <c r="K173" s="336"/>
    </row>
    <row r="174" spans="2:11" ht="15" customHeight="1">
      <c r="B174" s="315"/>
      <c r="C174" s="295" t="s">
        <v>1564</v>
      </c>
      <c r="D174" s="295"/>
      <c r="E174" s="295"/>
      <c r="F174" s="314" t="s">
        <v>1545</v>
      </c>
      <c r="G174" s="295"/>
      <c r="H174" s="295" t="s">
        <v>1605</v>
      </c>
      <c r="I174" s="295" t="s">
        <v>1541</v>
      </c>
      <c r="J174" s="295">
        <v>50</v>
      </c>
      <c r="K174" s="336"/>
    </row>
    <row r="175" spans="2:11" ht="15" customHeight="1">
      <c r="B175" s="315"/>
      <c r="C175" s="295" t="s">
        <v>149</v>
      </c>
      <c r="D175" s="295"/>
      <c r="E175" s="295"/>
      <c r="F175" s="314" t="s">
        <v>1539</v>
      </c>
      <c r="G175" s="295"/>
      <c r="H175" s="295" t="s">
        <v>1606</v>
      </c>
      <c r="I175" s="295" t="s">
        <v>1607</v>
      </c>
      <c r="J175" s="295"/>
      <c r="K175" s="336"/>
    </row>
    <row r="176" spans="2:11" ht="15" customHeight="1">
      <c r="B176" s="315"/>
      <c r="C176" s="295" t="s">
        <v>57</v>
      </c>
      <c r="D176" s="295"/>
      <c r="E176" s="295"/>
      <c r="F176" s="314" t="s">
        <v>1539</v>
      </c>
      <c r="G176" s="295"/>
      <c r="H176" s="295" t="s">
        <v>1608</v>
      </c>
      <c r="I176" s="295" t="s">
        <v>1609</v>
      </c>
      <c r="J176" s="295">
        <v>1</v>
      </c>
      <c r="K176" s="336"/>
    </row>
    <row r="177" spans="2:11" ht="15" customHeight="1">
      <c r="B177" s="315"/>
      <c r="C177" s="295" t="s">
        <v>53</v>
      </c>
      <c r="D177" s="295"/>
      <c r="E177" s="295"/>
      <c r="F177" s="314" t="s">
        <v>1539</v>
      </c>
      <c r="G177" s="295"/>
      <c r="H177" s="295" t="s">
        <v>1610</v>
      </c>
      <c r="I177" s="295" t="s">
        <v>1541</v>
      </c>
      <c r="J177" s="295">
        <v>20</v>
      </c>
      <c r="K177" s="336"/>
    </row>
    <row r="178" spans="2:11" ht="15" customHeight="1">
      <c r="B178" s="315"/>
      <c r="C178" s="295" t="s">
        <v>150</v>
      </c>
      <c r="D178" s="295"/>
      <c r="E178" s="295"/>
      <c r="F178" s="314" t="s">
        <v>1539</v>
      </c>
      <c r="G178" s="295"/>
      <c r="H178" s="295" t="s">
        <v>1611</v>
      </c>
      <c r="I178" s="295" t="s">
        <v>1541</v>
      </c>
      <c r="J178" s="295">
        <v>255</v>
      </c>
      <c r="K178" s="336"/>
    </row>
    <row r="179" spans="2:11" ht="15" customHeight="1">
      <c r="B179" s="315"/>
      <c r="C179" s="295" t="s">
        <v>151</v>
      </c>
      <c r="D179" s="295"/>
      <c r="E179" s="295"/>
      <c r="F179" s="314" t="s">
        <v>1539</v>
      </c>
      <c r="G179" s="295"/>
      <c r="H179" s="295" t="s">
        <v>1504</v>
      </c>
      <c r="I179" s="295" t="s">
        <v>1541</v>
      </c>
      <c r="J179" s="295">
        <v>10</v>
      </c>
      <c r="K179" s="336"/>
    </row>
    <row r="180" spans="2:11" ht="15" customHeight="1">
      <c r="B180" s="315"/>
      <c r="C180" s="295" t="s">
        <v>152</v>
      </c>
      <c r="D180" s="295"/>
      <c r="E180" s="295"/>
      <c r="F180" s="314" t="s">
        <v>1539</v>
      </c>
      <c r="G180" s="295"/>
      <c r="H180" s="295" t="s">
        <v>1612</v>
      </c>
      <c r="I180" s="295" t="s">
        <v>1573</v>
      </c>
      <c r="J180" s="295"/>
      <c r="K180" s="336"/>
    </row>
    <row r="181" spans="2:11" ht="15" customHeight="1">
      <c r="B181" s="315"/>
      <c r="C181" s="295" t="s">
        <v>1613</v>
      </c>
      <c r="D181" s="295"/>
      <c r="E181" s="295"/>
      <c r="F181" s="314" t="s">
        <v>1539</v>
      </c>
      <c r="G181" s="295"/>
      <c r="H181" s="295" t="s">
        <v>1614</v>
      </c>
      <c r="I181" s="295" t="s">
        <v>1573</v>
      </c>
      <c r="J181" s="295"/>
      <c r="K181" s="336"/>
    </row>
    <row r="182" spans="2:11" ht="15" customHeight="1">
      <c r="B182" s="315"/>
      <c r="C182" s="295" t="s">
        <v>1602</v>
      </c>
      <c r="D182" s="295"/>
      <c r="E182" s="295"/>
      <c r="F182" s="314" t="s">
        <v>1539</v>
      </c>
      <c r="G182" s="295"/>
      <c r="H182" s="295" t="s">
        <v>1615</v>
      </c>
      <c r="I182" s="295" t="s">
        <v>1573</v>
      </c>
      <c r="J182" s="295"/>
      <c r="K182" s="336"/>
    </row>
    <row r="183" spans="2:11" ht="15" customHeight="1">
      <c r="B183" s="315"/>
      <c r="C183" s="295" t="s">
        <v>154</v>
      </c>
      <c r="D183" s="295"/>
      <c r="E183" s="295"/>
      <c r="F183" s="314" t="s">
        <v>1545</v>
      </c>
      <c r="G183" s="295"/>
      <c r="H183" s="295" t="s">
        <v>1616</v>
      </c>
      <c r="I183" s="295" t="s">
        <v>1541</v>
      </c>
      <c r="J183" s="295">
        <v>50</v>
      </c>
      <c r="K183" s="336"/>
    </row>
    <row r="184" spans="2:11" ht="15" customHeight="1">
      <c r="B184" s="315"/>
      <c r="C184" s="295" t="s">
        <v>1617</v>
      </c>
      <c r="D184" s="295"/>
      <c r="E184" s="295"/>
      <c r="F184" s="314" t="s">
        <v>1545</v>
      </c>
      <c r="G184" s="295"/>
      <c r="H184" s="295" t="s">
        <v>1618</v>
      </c>
      <c r="I184" s="295" t="s">
        <v>1619</v>
      </c>
      <c r="J184" s="295"/>
      <c r="K184" s="336"/>
    </row>
    <row r="185" spans="2:11" ht="15" customHeight="1">
      <c r="B185" s="315"/>
      <c r="C185" s="295" t="s">
        <v>1620</v>
      </c>
      <c r="D185" s="295"/>
      <c r="E185" s="295"/>
      <c r="F185" s="314" t="s">
        <v>1545</v>
      </c>
      <c r="G185" s="295"/>
      <c r="H185" s="295" t="s">
        <v>1621</v>
      </c>
      <c r="I185" s="295" t="s">
        <v>1619</v>
      </c>
      <c r="J185" s="295"/>
      <c r="K185" s="336"/>
    </row>
    <row r="186" spans="2:11" ht="15" customHeight="1">
      <c r="B186" s="315"/>
      <c r="C186" s="295" t="s">
        <v>1622</v>
      </c>
      <c r="D186" s="295"/>
      <c r="E186" s="295"/>
      <c r="F186" s="314" t="s">
        <v>1545</v>
      </c>
      <c r="G186" s="295"/>
      <c r="H186" s="295" t="s">
        <v>1623</v>
      </c>
      <c r="I186" s="295" t="s">
        <v>1619</v>
      </c>
      <c r="J186" s="295"/>
      <c r="K186" s="336"/>
    </row>
    <row r="187" spans="2:11" ht="15" customHeight="1">
      <c r="B187" s="315"/>
      <c r="C187" s="348" t="s">
        <v>1624</v>
      </c>
      <c r="D187" s="295"/>
      <c r="E187" s="295"/>
      <c r="F187" s="314" t="s">
        <v>1545</v>
      </c>
      <c r="G187" s="295"/>
      <c r="H187" s="295" t="s">
        <v>1625</v>
      </c>
      <c r="I187" s="295" t="s">
        <v>1626</v>
      </c>
      <c r="J187" s="349" t="s">
        <v>1627</v>
      </c>
      <c r="K187" s="336"/>
    </row>
    <row r="188" spans="2:11" ht="15" customHeight="1">
      <c r="B188" s="315"/>
      <c r="C188" s="300" t="s">
        <v>42</v>
      </c>
      <c r="D188" s="295"/>
      <c r="E188" s="295"/>
      <c r="F188" s="314" t="s">
        <v>1539</v>
      </c>
      <c r="G188" s="295"/>
      <c r="H188" s="291" t="s">
        <v>1628</v>
      </c>
      <c r="I188" s="295" t="s">
        <v>1629</v>
      </c>
      <c r="J188" s="295"/>
      <c r="K188" s="336"/>
    </row>
    <row r="189" spans="2:11" ht="15" customHeight="1">
      <c r="B189" s="315"/>
      <c r="C189" s="300" t="s">
        <v>1630</v>
      </c>
      <c r="D189" s="295"/>
      <c r="E189" s="295"/>
      <c r="F189" s="314" t="s">
        <v>1539</v>
      </c>
      <c r="G189" s="295"/>
      <c r="H189" s="295" t="s">
        <v>1631</v>
      </c>
      <c r="I189" s="295" t="s">
        <v>1573</v>
      </c>
      <c r="J189" s="295"/>
      <c r="K189" s="336"/>
    </row>
    <row r="190" spans="2:11" ht="15" customHeight="1">
      <c r="B190" s="315"/>
      <c r="C190" s="300" t="s">
        <v>1632</v>
      </c>
      <c r="D190" s="295"/>
      <c r="E190" s="295"/>
      <c r="F190" s="314" t="s">
        <v>1539</v>
      </c>
      <c r="G190" s="295"/>
      <c r="H190" s="295" t="s">
        <v>1633</v>
      </c>
      <c r="I190" s="295" t="s">
        <v>1573</v>
      </c>
      <c r="J190" s="295"/>
      <c r="K190" s="336"/>
    </row>
    <row r="191" spans="2:11" ht="15" customHeight="1">
      <c r="B191" s="315"/>
      <c r="C191" s="300" t="s">
        <v>1634</v>
      </c>
      <c r="D191" s="295"/>
      <c r="E191" s="295"/>
      <c r="F191" s="314" t="s">
        <v>1545</v>
      </c>
      <c r="G191" s="295"/>
      <c r="H191" s="295" t="s">
        <v>1635</v>
      </c>
      <c r="I191" s="295" t="s">
        <v>1573</v>
      </c>
      <c r="J191" s="295"/>
      <c r="K191" s="336"/>
    </row>
    <row r="192" spans="2:11" ht="15" customHeight="1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spans="2:11" ht="18.75" customHeight="1">
      <c r="B193" s="291"/>
      <c r="C193" s="295"/>
      <c r="D193" s="295"/>
      <c r="E193" s="295"/>
      <c r="F193" s="314"/>
      <c r="G193" s="295"/>
      <c r="H193" s="295"/>
      <c r="I193" s="295"/>
      <c r="J193" s="295"/>
      <c r="K193" s="291"/>
    </row>
    <row r="194" spans="2:11" ht="18.75" customHeight="1">
      <c r="B194" s="291"/>
      <c r="C194" s="295"/>
      <c r="D194" s="295"/>
      <c r="E194" s="295"/>
      <c r="F194" s="314"/>
      <c r="G194" s="295"/>
      <c r="H194" s="295"/>
      <c r="I194" s="295"/>
      <c r="J194" s="295"/>
      <c r="K194" s="291"/>
    </row>
    <row r="195" spans="2:11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spans="2:11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spans="2:11" ht="21">
      <c r="B197" s="286"/>
      <c r="C197" s="409" t="s">
        <v>1636</v>
      </c>
      <c r="D197" s="409"/>
      <c r="E197" s="409"/>
      <c r="F197" s="409"/>
      <c r="G197" s="409"/>
      <c r="H197" s="409"/>
      <c r="I197" s="409"/>
      <c r="J197" s="409"/>
      <c r="K197" s="287"/>
    </row>
    <row r="198" spans="2:11" ht="25.5" customHeight="1">
      <c r="B198" s="286"/>
      <c r="C198" s="351" t="s">
        <v>1637</v>
      </c>
      <c r="D198" s="351"/>
      <c r="E198" s="351"/>
      <c r="F198" s="351" t="s">
        <v>1638</v>
      </c>
      <c r="G198" s="352"/>
      <c r="H198" s="408" t="s">
        <v>1639</v>
      </c>
      <c r="I198" s="408"/>
      <c r="J198" s="408"/>
      <c r="K198" s="287"/>
    </row>
    <row r="199" spans="2:11" ht="5.25" customHeight="1">
      <c r="B199" s="315"/>
      <c r="C199" s="312"/>
      <c r="D199" s="312"/>
      <c r="E199" s="312"/>
      <c r="F199" s="312"/>
      <c r="G199" s="295"/>
      <c r="H199" s="312"/>
      <c r="I199" s="312"/>
      <c r="J199" s="312"/>
      <c r="K199" s="336"/>
    </row>
    <row r="200" spans="2:11" ht="15" customHeight="1">
      <c r="B200" s="315"/>
      <c r="C200" s="295" t="s">
        <v>1629</v>
      </c>
      <c r="D200" s="295"/>
      <c r="E200" s="295"/>
      <c r="F200" s="314" t="s">
        <v>43</v>
      </c>
      <c r="G200" s="295"/>
      <c r="H200" s="406" t="s">
        <v>1640</v>
      </c>
      <c r="I200" s="406"/>
      <c r="J200" s="406"/>
      <c r="K200" s="336"/>
    </row>
    <row r="201" spans="2:11" ht="15" customHeight="1">
      <c r="B201" s="315"/>
      <c r="C201" s="321"/>
      <c r="D201" s="295"/>
      <c r="E201" s="295"/>
      <c r="F201" s="314" t="s">
        <v>44</v>
      </c>
      <c r="G201" s="295"/>
      <c r="H201" s="406" t="s">
        <v>1641</v>
      </c>
      <c r="I201" s="406"/>
      <c r="J201" s="406"/>
      <c r="K201" s="336"/>
    </row>
    <row r="202" spans="2:11" ht="15" customHeight="1">
      <c r="B202" s="315"/>
      <c r="C202" s="321"/>
      <c r="D202" s="295"/>
      <c r="E202" s="295"/>
      <c r="F202" s="314" t="s">
        <v>47</v>
      </c>
      <c r="G202" s="295"/>
      <c r="H202" s="406" t="s">
        <v>1642</v>
      </c>
      <c r="I202" s="406"/>
      <c r="J202" s="406"/>
      <c r="K202" s="336"/>
    </row>
    <row r="203" spans="2:11" ht="15" customHeight="1">
      <c r="B203" s="315"/>
      <c r="C203" s="295"/>
      <c r="D203" s="295"/>
      <c r="E203" s="295"/>
      <c r="F203" s="314" t="s">
        <v>45</v>
      </c>
      <c r="G203" s="295"/>
      <c r="H203" s="406" t="s">
        <v>1643</v>
      </c>
      <c r="I203" s="406"/>
      <c r="J203" s="406"/>
      <c r="K203" s="336"/>
    </row>
    <row r="204" spans="2:11" ht="15" customHeight="1">
      <c r="B204" s="315"/>
      <c r="C204" s="295"/>
      <c r="D204" s="295"/>
      <c r="E204" s="295"/>
      <c r="F204" s="314" t="s">
        <v>46</v>
      </c>
      <c r="G204" s="295"/>
      <c r="H204" s="406" t="s">
        <v>1644</v>
      </c>
      <c r="I204" s="406"/>
      <c r="J204" s="406"/>
      <c r="K204" s="336"/>
    </row>
    <row r="205" spans="2:11" ht="15" customHeight="1">
      <c r="B205" s="315"/>
      <c r="C205" s="295"/>
      <c r="D205" s="295"/>
      <c r="E205" s="295"/>
      <c r="F205" s="314"/>
      <c r="G205" s="295"/>
      <c r="H205" s="295"/>
      <c r="I205" s="295"/>
      <c r="J205" s="295"/>
      <c r="K205" s="336"/>
    </row>
    <row r="206" spans="2:11" ht="15" customHeight="1">
      <c r="B206" s="315"/>
      <c r="C206" s="295" t="s">
        <v>1585</v>
      </c>
      <c r="D206" s="295"/>
      <c r="E206" s="295"/>
      <c r="F206" s="314" t="s">
        <v>85</v>
      </c>
      <c r="G206" s="295"/>
      <c r="H206" s="406" t="s">
        <v>1645</v>
      </c>
      <c r="I206" s="406"/>
      <c r="J206" s="406"/>
      <c r="K206" s="336"/>
    </row>
    <row r="207" spans="2:11" ht="15" customHeight="1">
      <c r="B207" s="315"/>
      <c r="C207" s="321"/>
      <c r="D207" s="295"/>
      <c r="E207" s="295"/>
      <c r="F207" s="314" t="s">
        <v>1483</v>
      </c>
      <c r="G207" s="295"/>
      <c r="H207" s="406" t="s">
        <v>1484</v>
      </c>
      <c r="I207" s="406"/>
      <c r="J207" s="406"/>
      <c r="K207" s="336"/>
    </row>
    <row r="208" spans="2:11" ht="15" customHeight="1">
      <c r="B208" s="315"/>
      <c r="C208" s="295"/>
      <c r="D208" s="295"/>
      <c r="E208" s="295"/>
      <c r="F208" s="314" t="s">
        <v>122</v>
      </c>
      <c r="G208" s="295"/>
      <c r="H208" s="406" t="s">
        <v>1646</v>
      </c>
      <c r="I208" s="406"/>
      <c r="J208" s="406"/>
      <c r="K208" s="336"/>
    </row>
    <row r="209" spans="2:11" ht="15" customHeight="1">
      <c r="B209" s="353"/>
      <c r="C209" s="321"/>
      <c r="D209" s="321"/>
      <c r="E209" s="321"/>
      <c r="F209" s="314" t="s">
        <v>79</v>
      </c>
      <c r="G209" s="300"/>
      <c r="H209" s="407" t="s">
        <v>1485</v>
      </c>
      <c r="I209" s="407"/>
      <c r="J209" s="407"/>
      <c r="K209" s="354"/>
    </row>
    <row r="210" spans="2:11" ht="15" customHeight="1">
      <c r="B210" s="353"/>
      <c r="C210" s="321"/>
      <c r="D210" s="321"/>
      <c r="E210" s="321"/>
      <c r="F210" s="314" t="s">
        <v>1486</v>
      </c>
      <c r="G210" s="300"/>
      <c r="H210" s="407" t="s">
        <v>279</v>
      </c>
      <c r="I210" s="407"/>
      <c r="J210" s="407"/>
      <c r="K210" s="354"/>
    </row>
    <row r="211" spans="2:11" ht="15" customHeight="1">
      <c r="B211" s="353"/>
      <c r="C211" s="321"/>
      <c r="D211" s="321"/>
      <c r="E211" s="321"/>
      <c r="F211" s="355"/>
      <c r="G211" s="300"/>
      <c r="H211" s="356"/>
      <c r="I211" s="356"/>
      <c r="J211" s="356"/>
      <c r="K211" s="354"/>
    </row>
    <row r="212" spans="2:11" ht="15" customHeight="1">
      <c r="B212" s="353"/>
      <c r="C212" s="295" t="s">
        <v>1609</v>
      </c>
      <c r="D212" s="321"/>
      <c r="E212" s="321"/>
      <c r="F212" s="314">
        <v>1</v>
      </c>
      <c r="G212" s="300"/>
      <c r="H212" s="407" t="s">
        <v>1647</v>
      </c>
      <c r="I212" s="407"/>
      <c r="J212" s="407"/>
      <c r="K212" s="354"/>
    </row>
    <row r="213" spans="2:11" ht="15" customHeight="1">
      <c r="B213" s="353"/>
      <c r="C213" s="321"/>
      <c r="D213" s="321"/>
      <c r="E213" s="321"/>
      <c r="F213" s="314">
        <v>2</v>
      </c>
      <c r="G213" s="300"/>
      <c r="H213" s="407" t="s">
        <v>1648</v>
      </c>
      <c r="I213" s="407"/>
      <c r="J213" s="407"/>
      <c r="K213" s="354"/>
    </row>
    <row r="214" spans="2:11" ht="15" customHeight="1">
      <c r="B214" s="353"/>
      <c r="C214" s="321"/>
      <c r="D214" s="321"/>
      <c r="E214" s="321"/>
      <c r="F214" s="314">
        <v>3</v>
      </c>
      <c r="G214" s="300"/>
      <c r="H214" s="407" t="s">
        <v>1649</v>
      </c>
      <c r="I214" s="407"/>
      <c r="J214" s="407"/>
      <c r="K214" s="354"/>
    </row>
    <row r="215" spans="2:11" ht="15" customHeight="1">
      <c r="B215" s="353"/>
      <c r="C215" s="321"/>
      <c r="D215" s="321"/>
      <c r="E215" s="321"/>
      <c r="F215" s="314">
        <v>4</v>
      </c>
      <c r="G215" s="300"/>
      <c r="H215" s="407" t="s">
        <v>1650</v>
      </c>
      <c r="I215" s="407"/>
      <c r="J215" s="407"/>
      <c r="K215" s="354"/>
    </row>
    <row r="216" spans="2:11" ht="12.75" customHeight="1">
      <c r="B216" s="357"/>
      <c r="C216" s="358"/>
      <c r="D216" s="358"/>
      <c r="E216" s="358"/>
      <c r="F216" s="358"/>
      <c r="G216" s="358"/>
      <c r="H216" s="358"/>
      <c r="I216" s="358"/>
      <c r="J216" s="358"/>
      <c r="K216" s="35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132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ROUND(J86,2)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ROUND(SUM(BE86:BE135), 2)</f>
        <v>0</v>
      </c>
      <c r="G30" s="42"/>
      <c r="H30" s="42"/>
      <c r="I30" s="131">
        <v>0.21</v>
      </c>
      <c r="J30" s="130">
        <f>ROUND(ROUND((SUM(BE86:BE135)),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ROUND(SUM(BF86:BF135), 2)</f>
        <v>0</v>
      </c>
      <c r="G31" s="42"/>
      <c r="H31" s="42"/>
      <c r="I31" s="131">
        <v>0.15</v>
      </c>
      <c r="J31" s="130">
        <f>ROUND(ROUND((SUM(BF86:BF135)),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ROUND(SUM(BG86:BG135),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ROUND(SUM(BH86:BH135),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ROUND(SUM(BI86:BI135),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001 - Všeobecné a obecné náklady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J86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J87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J88</f>
        <v>0</v>
      </c>
      <c r="K58" s="162"/>
    </row>
    <row r="59" spans="2:47" s="7" customFormat="1" ht="24.95" customHeight="1">
      <c r="B59" s="149"/>
      <c r="C59" s="150"/>
      <c r="D59" s="151" t="s">
        <v>140</v>
      </c>
      <c r="E59" s="152"/>
      <c r="F59" s="152"/>
      <c r="G59" s="152"/>
      <c r="H59" s="152"/>
      <c r="I59" s="153"/>
      <c r="J59" s="154">
        <f>J91</f>
        <v>0</v>
      </c>
      <c r="K59" s="155"/>
    </row>
    <row r="60" spans="2:47" s="8" customFormat="1" ht="19.899999999999999" customHeight="1">
      <c r="B60" s="156"/>
      <c r="C60" s="157"/>
      <c r="D60" s="158" t="s">
        <v>141</v>
      </c>
      <c r="E60" s="159"/>
      <c r="F60" s="159"/>
      <c r="G60" s="159"/>
      <c r="H60" s="159"/>
      <c r="I60" s="160"/>
      <c r="J60" s="161">
        <f>J92</f>
        <v>0</v>
      </c>
      <c r="K60" s="162"/>
    </row>
    <row r="61" spans="2:47" s="8" customFormat="1" ht="19.899999999999999" customHeight="1">
      <c r="B61" s="156"/>
      <c r="C61" s="157"/>
      <c r="D61" s="158" t="s">
        <v>142</v>
      </c>
      <c r="E61" s="159"/>
      <c r="F61" s="159"/>
      <c r="G61" s="159"/>
      <c r="H61" s="159"/>
      <c r="I61" s="160"/>
      <c r="J61" s="161">
        <f>J112</f>
        <v>0</v>
      </c>
      <c r="K61" s="162"/>
    </row>
    <row r="62" spans="2:47" s="8" customFormat="1" ht="19.899999999999999" customHeight="1">
      <c r="B62" s="156"/>
      <c r="C62" s="157"/>
      <c r="D62" s="158" t="s">
        <v>143</v>
      </c>
      <c r="E62" s="159"/>
      <c r="F62" s="159"/>
      <c r="G62" s="159"/>
      <c r="H62" s="159"/>
      <c r="I62" s="160"/>
      <c r="J62" s="161">
        <f>J115</f>
        <v>0</v>
      </c>
      <c r="K62" s="162"/>
    </row>
    <row r="63" spans="2:47" s="8" customFormat="1" ht="19.899999999999999" customHeight="1">
      <c r="B63" s="156"/>
      <c r="C63" s="157"/>
      <c r="D63" s="158" t="s">
        <v>144</v>
      </c>
      <c r="E63" s="159"/>
      <c r="F63" s="159"/>
      <c r="G63" s="159"/>
      <c r="H63" s="159"/>
      <c r="I63" s="160"/>
      <c r="J63" s="161">
        <f>J125</f>
        <v>0</v>
      </c>
      <c r="K63" s="162"/>
    </row>
    <row r="64" spans="2:47" s="8" customFormat="1" ht="19.899999999999999" customHeight="1">
      <c r="B64" s="156"/>
      <c r="C64" s="157"/>
      <c r="D64" s="158" t="s">
        <v>145</v>
      </c>
      <c r="E64" s="159"/>
      <c r="F64" s="159"/>
      <c r="G64" s="159"/>
      <c r="H64" s="159"/>
      <c r="I64" s="160"/>
      <c r="J64" s="161">
        <f>J127</f>
        <v>0</v>
      </c>
      <c r="K64" s="162"/>
    </row>
    <row r="65" spans="2:12" s="8" customFormat="1" ht="19.899999999999999" customHeight="1">
      <c r="B65" s="156"/>
      <c r="C65" s="157"/>
      <c r="D65" s="158" t="s">
        <v>146</v>
      </c>
      <c r="E65" s="159"/>
      <c r="F65" s="159"/>
      <c r="G65" s="159"/>
      <c r="H65" s="159"/>
      <c r="I65" s="160"/>
      <c r="J65" s="161">
        <f>J129</f>
        <v>0</v>
      </c>
      <c r="K65" s="162"/>
    </row>
    <row r="66" spans="2:12" s="8" customFormat="1" ht="19.899999999999999" customHeight="1">
      <c r="B66" s="156"/>
      <c r="C66" s="157"/>
      <c r="D66" s="158" t="s">
        <v>147</v>
      </c>
      <c r="E66" s="159"/>
      <c r="F66" s="159"/>
      <c r="G66" s="159"/>
      <c r="H66" s="159"/>
      <c r="I66" s="160"/>
      <c r="J66" s="161">
        <f>J131</f>
        <v>0</v>
      </c>
      <c r="K66" s="162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18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42"/>
      <c r="J72" s="60"/>
      <c r="K72" s="60"/>
      <c r="L72" s="61"/>
    </row>
    <row r="73" spans="2:12" s="1" customFormat="1" ht="36.950000000000003" customHeight="1">
      <c r="B73" s="41"/>
      <c r="C73" s="62" t="s">
        <v>148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4.45" customHeight="1">
      <c r="B75" s="41"/>
      <c r="C75" s="65" t="s">
        <v>18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2.5" customHeight="1">
      <c r="B76" s="41"/>
      <c r="C76" s="63"/>
      <c r="D76" s="63"/>
      <c r="E76" s="402" t="str">
        <f>E7</f>
        <v>Kruhový objezd na silnici II/608 ulice Teplická v Postřižíně</v>
      </c>
      <c r="F76" s="403"/>
      <c r="G76" s="403"/>
      <c r="H76" s="403"/>
      <c r="I76" s="163"/>
      <c r="J76" s="63"/>
      <c r="K76" s="63"/>
      <c r="L76" s="61"/>
    </row>
    <row r="77" spans="2:12" s="1" customFormat="1" ht="14.45" customHeight="1">
      <c r="B77" s="41"/>
      <c r="C77" s="65" t="s">
        <v>131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23.25" customHeight="1">
      <c r="B78" s="41"/>
      <c r="C78" s="63"/>
      <c r="D78" s="63"/>
      <c r="E78" s="378" t="str">
        <f>E9</f>
        <v xml:space="preserve">SO 001 - Všeobecné a obecné náklady </v>
      </c>
      <c r="F78" s="404"/>
      <c r="G78" s="404"/>
      <c r="H78" s="404"/>
      <c r="I78" s="163"/>
      <c r="J78" s="63"/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8" customHeight="1">
      <c r="B80" s="41"/>
      <c r="C80" s="65" t="s">
        <v>23</v>
      </c>
      <c r="D80" s="63"/>
      <c r="E80" s="63"/>
      <c r="F80" s="164" t="str">
        <f>F12</f>
        <v>Postřižín</v>
      </c>
      <c r="G80" s="63"/>
      <c r="H80" s="63"/>
      <c r="I80" s="165" t="s">
        <v>25</v>
      </c>
      <c r="J80" s="73" t="str">
        <f>IF(J12="","",J12)</f>
        <v>5. 8. 2018</v>
      </c>
      <c r="K80" s="63"/>
      <c r="L80" s="61"/>
    </row>
    <row r="81" spans="2:65" s="1" customFormat="1" ht="6.9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>
      <c r="B82" s="41"/>
      <c r="C82" s="65" t="s">
        <v>27</v>
      </c>
      <c r="D82" s="63"/>
      <c r="E82" s="63"/>
      <c r="F82" s="164" t="str">
        <f>E15</f>
        <v>Středočeský kraj</v>
      </c>
      <c r="G82" s="63"/>
      <c r="H82" s="63"/>
      <c r="I82" s="165" t="s">
        <v>33</v>
      </c>
      <c r="J82" s="164" t="str">
        <f>E21</f>
        <v>Ing. arch. Martin Jirovský, PhD., MBA</v>
      </c>
      <c r="K82" s="63"/>
      <c r="L82" s="61"/>
    </row>
    <row r="83" spans="2:65" s="1" customFormat="1" ht="14.45" customHeight="1">
      <c r="B83" s="41"/>
      <c r="C83" s="65" t="s">
        <v>31</v>
      </c>
      <c r="D83" s="63"/>
      <c r="E83" s="63"/>
      <c r="F83" s="164" t="str">
        <f>IF(E18="","",E18)</f>
        <v/>
      </c>
      <c r="G83" s="63"/>
      <c r="H83" s="63"/>
      <c r="I83" s="163"/>
      <c r="J83" s="63"/>
      <c r="K83" s="63"/>
      <c r="L83" s="61"/>
    </row>
    <row r="84" spans="2:65" s="1" customFormat="1" ht="10.3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9" customFormat="1" ht="29.25" customHeight="1">
      <c r="B85" s="166"/>
      <c r="C85" s="167" t="s">
        <v>149</v>
      </c>
      <c r="D85" s="168" t="s">
        <v>57</v>
      </c>
      <c r="E85" s="168" t="s">
        <v>53</v>
      </c>
      <c r="F85" s="168" t="s">
        <v>150</v>
      </c>
      <c r="G85" s="168" t="s">
        <v>151</v>
      </c>
      <c r="H85" s="168" t="s">
        <v>152</v>
      </c>
      <c r="I85" s="169" t="s">
        <v>153</v>
      </c>
      <c r="J85" s="168" t="s">
        <v>135</v>
      </c>
      <c r="K85" s="170" t="s">
        <v>154</v>
      </c>
      <c r="L85" s="171"/>
      <c r="M85" s="81" t="s">
        <v>155</v>
      </c>
      <c r="N85" s="82" t="s">
        <v>42</v>
      </c>
      <c r="O85" s="82" t="s">
        <v>156</v>
      </c>
      <c r="P85" s="82" t="s">
        <v>157</v>
      </c>
      <c r="Q85" s="82" t="s">
        <v>158</v>
      </c>
      <c r="R85" s="82" t="s">
        <v>159</v>
      </c>
      <c r="S85" s="82" t="s">
        <v>160</v>
      </c>
      <c r="T85" s="83" t="s">
        <v>161</v>
      </c>
    </row>
    <row r="86" spans="2:65" s="1" customFormat="1" ht="29.25" customHeight="1">
      <c r="B86" s="41"/>
      <c r="C86" s="87" t="s">
        <v>136</v>
      </c>
      <c r="D86" s="63"/>
      <c r="E86" s="63"/>
      <c r="F86" s="63"/>
      <c r="G86" s="63"/>
      <c r="H86" s="63"/>
      <c r="I86" s="163"/>
      <c r="J86" s="172">
        <f>BK86</f>
        <v>0</v>
      </c>
      <c r="K86" s="63"/>
      <c r="L86" s="61"/>
      <c r="M86" s="84"/>
      <c r="N86" s="85"/>
      <c r="O86" s="85"/>
      <c r="P86" s="173">
        <f>P87+P91</f>
        <v>0</v>
      </c>
      <c r="Q86" s="85"/>
      <c r="R86" s="173">
        <f>R87+R91</f>
        <v>0</v>
      </c>
      <c r="S86" s="85"/>
      <c r="T86" s="174">
        <f>T87+T91</f>
        <v>0</v>
      </c>
      <c r="AT86" s="24" t="s">
        <v>71</v>
      </c>
      <c r="AU86" s="24" t="s">
        <v>137</v>
      </c>
      <c r="BK86" s="175">
        <f>BK87+BK91</f>
        <v>0</v>
      </c>
    </row>
    <row r="87" spans="2:65" s="10" customFormat="1" ht="37.35" customHeight="1">
      <c r="B87" s="176"/>
      <c r="C87" s="177"/>
      <c r="D87" s="178" t="s">
        <v>71</v>
      </c>
      <c r="E87" s="179" t="s">
        <v>162</v>
      </c>
      <c r="F87" s="179" t="s">
        <v>163</v>
      </c>
      <c r="G87" s="177"/>
      <c r="H87" s="177"/>
      <c r="I87" s="180"/>
      <c r="J87" s="181">
        <f>BK87</f>
        <v>0</v>
      </c>
      <c r="K87" s="177"/>
      <c r="L87" s="182"/>
      <c r="M87" s="183"/>
      <c r="N87" s="184"/>
      <c r="O87" s="184"/>
      <c r="P87" s="185">
        <f>P88</f>
        <v>0</v>
      </c>
      <c r="Q87" s="184"/>
      <c r="R87" s="185">
        <f>R88</f>
        <v>0</v>
      </c>
      <c r="S87" s="184"/>
      <c r="T87" s="186">
        <f>T88</f>
        <v>0</v>
      </c>
      <c r="AR87" s="187" t="s">
        <v>80</v>
      </c>
      <c r="AT87" s="188" t="s">
        <v>71</v>
      </c>
      <c r="AU87" s="188" t="s">
        <v>72</v>
      </c>
      <c r="AY87" s="187" t="s">
        <v>164</v>
      </c>
      <c r="BK87" s="189">
        <f>BK88</f>
        <v>0</v>
      </c>
    </row>
    <row r="88" spans="2:65" s="10" customFormat="1" ht="19.899999999999999" customHeight="1">
      <c r="B88" s="176"/>
      <c r="C88" s="177"/>
      <c r="D88" s="190" t="s">
        <v>71</v>
      </c>
      <c r="E88" s="191" t="s">
        <v>165</v>
      </c>
      <c r="F88" s="191" t="s">
        <v>166</v>
      </c>
      <c r="G88" s="177"/>
      <c r="H88" s="177"/>
      <c r="I88" s="180"/>
      <c r="J88" s="192">
        <f>BK88</f>
        <v>0</v>
      </c>
      <c r="K88" s="177"/>
      <c r="L88" s="182"/>
      <c r="M88" s="183"/>
      <c r="N88" s="184"/>
      <c r="O88" s="184"/>
      <c r="P88" s="185">
        <f>SUM(P89:P90)</f>
        <v>0</v>
      </c>
      <c r="Q88" s="184"/>
      <c r="R88" s="185">
        <f>SUM(R89:R90)</f>
        <v>0</v>
      </c>
      <c r="S88" s="184"/>
      <c r="T88" s="186">
        <f>SUM(T89:T90)</f>
        <v>0</v>
      </c>
      <c r="AR88" s="187" t="s">
        <v>80</v>
      </c>
      <c r="AT88" s="188" t="s">
        <v>71</v>
      </c>
      <c r="AU88" s="188" t="s">
        <v>80</v>
      </c>
      <c r="AY88" s="187" t="s">
        <v>164</v>
      </c>
      <c r="BK88" s="189">
        <f>SUM(BK89:BK90)</f>
        <v>0</v>
      </c>
    </row>
    <row r="89" spans="2:65" s="1" customFormat="1" ht="44.25" customHeight="1">
      <c r="B89" s="41"/>
      <c r="C89" s="193" t="s">
        <v>80</v>
      </c>
      <c r="D89" s="193" t="s">
        <v>167</v>
      </c>
      <c r="E89" s="194" t="s">
        <v>168</v>
      </c>
      <c r="F89" s="195" t="s">
        <v>169</v>
      </c>
      <c r="G89" s="196" t="s">
        <v>170</v>
      </c>
      <c r="H89" s="197">
        <v>1</v>
      </c>
      <c r="I89" s="198"/>
      <c r="J89" s="199">
        <f>ROUND(I89*H89,2)</f>
        <v>0</v>
      </c>
      <c r="K89" s="195" t="s">
        <v>21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172</v>
      </c>
    </row>
    <row r="90" spans="2:65" s="1" customFormat="1" ht="81">
      <c r="B90" s="41"/>
      <c r="C90" s="63"/>
      <c r="D90" s="205" t="s">
        <v>173</v>
      </c>
      <c r="E90" s="63"/>
      <c r="F90" s="206" t="s">
        <v>174</v>
      </c>
      <c r="G90" s="63"/>
      <c r="H90" s="63"/>
      <c r="I90" s="163"/>
      <c r="J90" s="63"/>
      <c r="K90" s="63"/>
      <c r="L90" s="61"/>
      <c r="M90" s="207"/>
      <c r="N90" s="42"/>
      <c r="O90" s="42"/>
      <c r="P90" s="42"/>
      <c r="Q90" s="42"/>
      <c r="R90" s="42"/>
      <c r="S90" s="42"/>
      <c r="T90" s="78"/>
      <c r="AT90" s="24" t="s">
        <v>173</v>
      </c>
      <c r="AU90" s="24" t="s">
        <v>82</v>
      </c>
    </row>
    <row r="91" spans="2:65" s="10" customFormat="1" ht="37.35" customHeight="1">
      <c r="B91" s="176"/>
      <c r="C91" s="177"/>
      <c r="D91" s="178" t="s">
        <v>71</v>
      </c>
      <c r="E91" s="179" t="s">
        <v>175</v>
      </c>
      <c r="F91" s="179" t="s">
        <v>176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P92+P112+P115+P125+P127+P129+P131</f>
        <v>0</v>
      </c>
      <c r="Q91" s="184"/>
      <c r="R91" s="185">
        <f>R92+R112+R115+R125+R127+R129+R131</f>
        <v>0</v>
      </c>
      <c r="S91" s="184"/>
      <c r="T91" s="186">
        <f>T92+T112+T115+T125+T127+T129+T131</f>
        <v>0</v>
      </c>
      <c r="AR91" s="187" t="s">
        <v>177</v>
      </c>
      <c r="AT91" s="188" t="s">
        <v>71</v>
      </c>
      <c r="AU91" s="188" t="s">
        <v>72</v>
      </c>
      <c r="AY91" s="187" t="s">
        <v>164</v>
      </c>
      <c r="BK91" s="189">
        <f>BK92+BK112+BK115+BK125+BK127+BK129+BK131</f>
        <v>0</v>
      </c>
    </row>
    <row r="92" spans="2:65" s="10" customFormat="1" ht="19.899999999999999" customHeight="1">
      <c r="B92" s="176"/>
      <c r="C92" s="177"/>
      <c r="D92" s="190" t="s">
        <v>71</v>
      </c>
      <c r="E92" s="191" t="s">
        <v>72</v>
      </c>
      <c r="F92" s="191" t="s">
        <v>176</v>
      </c>
      <c r="G92" s="177"/>
      <c r="H92" s="177"/>
      <c r="I92" s="180"/>
      <c r="J92" s="192">
        <f>BK92</f>
        <v>0</v>
      </c>
      <c r="K92" s="177"/>
      <c r="L92" s="182"/>
      <c r="M92" s="183"/>
      <c r="N92" s="184"/>
      <c r="O92" s="184"/>
      <c r="P92" s="185">
        <f>SUM(P93:P111)</f>
        <v>0</v>
      </c>
      <c r="Q92" s="184"/>
      <c r="R92" s="185">
        <f>SUM(R93:R111)</f>
        <v>0</v>
      </c>
      <c r="S92" s="184"/>
      <c r="T92" s="186">
        <f>SUM(T93:T111)</f>
        <v>0</v>
      </c>
      <c r="AR92" s="187" t="s">
        <v>177</v>
      </c>
      <c r="AT92" s="188" t="s">
        <v>71</v>
      </c>
      <c r="AU92" s="188" t="s">
        <v>80</v>
      </c>
      <c r="AY92" s="187" t="s">
        <v>164</v>
      </c>
      <c r="BK92" s="189">
        <f>SUM(BK93:BK111)</f>
        <v>0</v>
      </c>
    </row>
    <row r="93" spans="2:65" s="1" customFormat="1" ht="31.5" customHeight="1">
      <c r="B93" s="41"/>
      <c r="C93" s="193" t="s">
        <v>82</v>
      </c>
      <c r="D93" s="193" t="s">
        <v>167</v>
      </c>
      <c r="E93" s="194" t="s">
        <v>178</v>
      </c>
      <c r="F93" s="195" t="s">
        <v>179</v>
      </c>
      <c r="G93" s="196" t="s">
        <v>180</v>
      </c>
      <c r="H93" s="197">
        <v>1</v>
      </c>
      <c r="I93" s="198"/>
      <c r="J93" s="199">
        <f>ROUND(I93*H93,2)</f>
        <v>0</v>
      </c>
      <c r="K93" s="195" t="s">
        <v>181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182</v>
      </c>
      <c r="AT93" s="24" t="s">
        <v>167</v>
      </c>
      <c r="AU93" s="24" t="s">
        <v>82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182</v>
      </c>
      <c r="BM93" s="24" t="s">
        <v>183</v>
      </c>
    </row>
    <row r="94" spans="2:65" s="1" customFormat="1" ht="54">
      <c r="B94" s="41"/>
      <c r="C94" s="63"/>
      <c r="D94" s="208" t="s">
        <v>173</v>
      </c>
      <c r="E94" s="63"/>
      <c r="F94" s="209" t="s">
        <v>184</v>
      </c>
      <c r="G94" s="63"/>
      <c r="H94" s="63"/>
      <c r="I94" s="163"/>
      <c r="J94" s="63"/>
      <c r="K94" s="63"/>
      <c r="L94" s="61"/>
      <c r="M94" s="207"/>
      <c r="N94" s="42"/>
      <c r="O94" s="42"/>
      <c r="P94" s="42"/>
      <c r="Q94" s="42"/>
      <c r="R94" s="42"/>
      <c r="S94" s="42"/>
      <c r="T94" s="78"/>
      <c r="AT94" s="24" t="s">
        <v>173</v>
      </c>
      <c r="AU94" s="24" t="s">
        <v>82</v>
      </c>
    </row>
    <row r="95" spans="2:65" s="1" customFormat="1" ht="31.5" customHeight="1">
      <c r="B95" s="41"/>
      <c r="C95" s="193" t="s">
        <v>185</v>
      </c>
      <c r="D95" s="193" t="s">
        <v>167</v>
      </c>
      <c r="E95" s="194" t="s">
        <v>186</v>
      </c>
      <c r="F95" s="195" t="s">
        <v>187</v>
      </c>
      <c r="G95" s="196" t="s">
        <v>180</v>
      </c>
      <c r="H95" s="197">
        <v>1</v>
      </c>
      <c r="I95" s="198"/>
      <c r="J95" s="199">
        <f>ROUND(I95*H95,2)</f>
        <v>0</v>
      </c>
      <c r="K95" s="195" t="s">
        <v>188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182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182</v>
      </c>
      <c r="BM95" s="24" t="s">
        <v>189</v>
      </c>
    </row>
    <row r="96" spans="2:65" s="1" customFormat="1" ht="54">
      <c r="B96" s="41"/>
      <c r="C96" s="63"/>
      <c r="D96" s="208" t="s">
        <v>173</v>
      </c>
      <c r="E96" s="63"/>
      <c r="F96" s="209" t="s">
        <v>190</v>
      </c>
      <c r="G96" s="63"/>
      <c r="H96" s="63"/>
      <c r="I96" s="163"/>
      <c r="J96" s="63"/>
      <c r="K96" s="63"/>
      <c r="L96" s="61"/>
      <c r="M96" s="207"/>
      <c r="N96" s="42"/>
      <c r="O96" s="42"/>
      <c r="P96" s="42"/>
      <c r="Q96" s="42"/>
      <c r="R96" s="42"/>
      <c r="S96" s="42"/>
      <c r="T96" s="78"/>
      <c r="AT96" s="24" t="s">
        <v>173</v>
      </c>
      <c r="AU96" s="24" t="s">
        <v>82</v>
      </c>
    </row>
    <row r="97" spans="2:65" s="1" customFormat="1" ht="31.5" customHeight="1">
      <c r="B97" s="41"/>
      <c r="C97" s="193" t="s">
        <v>171</v>
      </c>
      <c r="D97" s="193" t="s">
        <v>167</v>
      </c>
      <c r="E97" s="194" t="s">
        <v>191</v>
      </c>
      <c r="F97" s="195" t="s">
        <v>192</v>
      </c>
      <c r="G97" s="196" t="s">
        <v>180</v>
      </c>
      <c r="H97" s="197">
        <v>1</v>
      </c>
      <c r="I97" s="198"/>
      <c r="J97" s="199">
        <f>ROUND(I97*H97,2)</f>
        <v>0</v>
      </c>
      <c r="K97" s="195" t="s">
        <v>188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182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182</v>
      </c>
      <c r="BM97" s="24" t="s">
        <v>193</v>
      </c>
    </row>
    <row r="98" spans="2:65" s="1" customFormat="1" ht="54">
      <c r="B98" s="41"/>
      <c r="C98" s="63"/>
      <c r="D98" s="208" t="s">
        <v>173</v>
      </c>
      <c r="E98" s="63"/>
      <c r="F98" s="209" t="s">
        <v>194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" customFormat="1" ht="22.5" customHeight="1">
      <c r="B99" s="41"/>
      <c r="C99" s="193" t="s">
        <v>177</v>
      </c>
      <c r="D99" s="193" t="s">
        <v>167</v>
      </c>
      <c r="E99" s="194" t="s">
        <v>195</v>
      </c>
      <c r="F99" s="195" t="s">
        <v>196</v>
      </c>
      <c r="G99" s="196" t="s">
        <v>180</v>
      </c>
      <c r="H99" s="197">
        <v>1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182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182</v>
      </c>
      <c r="BM99" s="24" t="s">
        <v>197</v>
      </c>
    </row>
    <row r="100" spans="2:65" s="1" customFormat="1" ht="54">
      <c r="B100" s="41"/>
      <c r="C100" s="63"/>
      <c r="D100" s="208" t="s">
        <v>173</v>
      </c>
      <c r="E100" s="63"/>
      <c r="F100" s="209" t="s">
        <v>198</v>
      </c>
      <c r="G100" s="63"/>
      <c r="H100" s="63"/>
      <c r="I100" s="163"/>
      <c r="J100" s="63"/>
      <c r="K100" s="63"/>
      <c r="L100" s="61"/>
      <c r="M100" s="207"/>
      <c r="N100" s="42"/>
      <c r="O100" s="42"/>
      <c r="P100" s="42"/>
      <c r="Q100" s="42"/>
      <c r="R100" s="42"/>
      <c r="S100" s="42"/>
      <c r="T100" s="78"/>
      <c r="AT100" s="24" t="s">
        <v>173</v>
      </c>
      <c r="AU100" s="24" t="s">
        <v>82</v>
      </c>
    </row>
    <row r="101" spans="2:65" s="1" customFormat="1" ht="22.5" customHeight="1">
      <c r="B101" s="41"/>
      <c r="C101" s="193" t="s">
        <v>199</v>
      </c>
      <c r="D101" s="193" t="s">
        <v>167</v>
      </c>
      <c r="E101" s="194" t="s">
        <v>200</v>
      </c>
      <c r="F101" s="195" t="s">
        <v>201</v>
      </c>
      <c r="G101" s="196" t="s">
        <v>180</v>
      </c>
      <c r="H101" s="197">
        <v>1</v>
      </c>
      <c r="I101" s="198"/>
      <c r="J101" s="199">
        <f>ROUND(I101*H101,2)</f>
        <v>0</v>
      </c>
      <c r="K101" s="195" t="s">
        <v>188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182</v>
      </c>
      <c r="AT101" s="24" t="s">
        <v>167</v>
      </c>
      <c r="AU101" s="24" t="s">
        <v>82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182</v>
      </c>
      <c r="BM101" s="24" t="s">
        <v>202</v>
      </c>
    </row>
    <row r="102" spans="2:65" s="1" customFormat="1" ht="22.5" customHeight="1">
      <c r="B102" s="41"/>
      <c r="C102" s="193" t="s">
        <v>203</v>
      </c>
      <c r="D102" s="193" t="s">
        <v>167</v>
      </c>
      <c r="E102" s="194" t="s">
        <v>204</v>
      </c>
      <c r="F102" s="195" t="s">
        <v>205</v>
      </c>
      <c r="G102" s="196" t="s">
        <v>180</v>
      </c>
      <c r="H102" s="197">
        <v>1</v>
      </c>
      <c r="I102" s="198"/>
      <c r="J102" s="199">
        <f>ROUND(I102*H102,2)</f>
        <v>0</v>
      </c>
      <c r="K102" s="195" t="s">
        <v>21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182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182</v>
      </c>
      <c r="BM102" s="24" t="s">
        <v>206</v>
      </c>
    </row>
    <row r="103" spans="2:65" s="1" customFormat="1" ht="54">
      <c r="B103" s="41"/>
      <c r="C103" s="63"/>
      <c r="D103" s="208" t="s">
        <v>173</v>
      </c>
      <c r="E103" s="63"/>
      <c r="F103" s="209" t="s">
        <v>207</v>
      </c>
      <c r="G103" s="63"/>
      <c r="H103" s="63"/>
      <c r="I103" s="163"/>
      <c r="J103" s="63"/>
      <c r="K103" s="63"/>
      <c r="L103" s="61"/>
      <c r="M103" s="207"/>
      <c r="N103" s="42"/>
      <c r="O103" s="42"/>
      <c r="P103" s="42"/>
      <c r="Q103" s="42"/>
      <c r="R103" s="42"/>
      <c r="S103" s="42"/>
      <c r="T103" s="78"/>
      <c r="AT103" s="24" t="s">
        <v>173</v>
      </c>
      <c r="AU103" s="24" t="s">
        <v>82</v>
      </c>
    </row>
    <row r="104" spans="2:65" s="1" customFormat="1" ht="22.5" customHeight="1">
      <c r="B104" s="41"/>
      <c r="C104" s="193" t="s">
        <v>208</v>
      </c>
      <c r="D104" s="193" t="s">
        <v>167</v>
      </c>
      <c r="E104" s="194" t="s">
        <v>209</v>
      </c>
      <c r="F104" s="195" t="s">
        <v>210</v>
      </c>
      <c r="G104" s="196" t="s">
        <v>180</v>
      </c>
      <c r="H104" s="197">
        <v>1</v>
      </c>
      <c r="I104" s="198"/>
      <c r="J104" s="199">
        <f>ROUND(I104*H104,2)</f>
        <v>0</v>
      </c>
      <c r="K104" s="195" t="s">
        <v>21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182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182</v>
      </c>
      <c r="BM104" s="24" t="s">
        <v>211</v>
      </c>
    </row>
    <row r="105" spans="2:65" s="1" customFormat="1" ht="54">
      <c r="B105" s="41"/>
      <c r="C105" s="63"/>
      <c r="D105" s="208" t="s">
        <v>173</v>
      </c>
      <c r="E105" s="63"/>
      <c r="F105" s="209" t="s">
        <v>207</v>
      </c>
      <c r="G105" s="63"/>
      <c r="H105" s="63"/>
      <c r="I105" s="163"/>
      <c r="J105" s="63"/>
      <c r="K105" s="63"/>
      <c r="L105" s="61"/>
      <c r="M105" s="207"/>
      <c r="N105" s="42"/>
      <c r="O105" s="42"/>
      <c r="P105" s="42"/>
      <c r="Q105" s="42"/>
      <c r="R105" s="42"/>
      <c r="S105" s="42"/>
      <c r="T105" s="78"/>
      <c r="AT105" s="24" t="s">
        <v>173</v>
      </c>
      <c r="AU105" s="24" t="s">
        <v>82</v>
      </c>
    </row>
    <row r="106" spans="2:65" s="1" customFormat="1" ht="22.5" customHeight="1">
      <c r="B106" s="41"/>
      <c r="C106" s="193" t="s">
        <v>165</v>
      </c>
      <c r="D106" s="193" t="s">
        <v>167</v>
      </c>
      <c r="E106" s="194" t="s">
        <v>212</v>
      </c>
      <c r="F106" s="195" t="s">
        <v>213</v>
      </c>
      <c r="G106" s="196" t="s">
        <v>180</v>
      </c>
      <c r="H106" s="197">
        <v>1</v>
      </c>
      <c r="I106" s="198"/>
      <c r="J106" s="199">
        <f>ROUND(I106*H106,2)</f>
        <v>0</v>
      </c>
      <c r="K106" s="195" t="s">
        <v>21</v>
      </c>
      <c r="L106" s="61"/>
      <c r="M106" s="200" t="s">
        <v>21</v>
      </c>
      <c r="N106" s="201" t="s">
        <v>43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182</v>
      </c>
      <c r="AT106" s="24" t="s">
        <v>167</v>
      </c>
      <c r="AU106" s="24" t="s">
        <v>82</v>
      </c>
      <c r="AY106" s="24" t="s">
        <v>164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80</v>
      </c>
      <c r="BK106" s="204">
        <f>ROUND(I106*H106,2)</f>
        <v>0</v>
      </c>
      <c r="BL106" s="24" t="s">
        <v>182</v>
      </c>
      <c r="BM106" s="24" t="s">
        <v>214</v>
      </c>
    </row>
    <row r="107" spans="2:65" s="1" customFormat="1" ht="54">
      <c r="B107" s="41"/>
      <c r="C107" s="63"/>
      <c r="D107" s="208" t="s">
        <v>173</v>
      </c>
      <c r="E107" s="63"/>
      <c r="F107" s="209" t="s">
        <v>207</v>
      </c>
      <c r="G107" s="63"/>
      <c r="H107" s="63"/>
      <c r="I107" s="163"/>
      <c r="J107" s="63"/>
      <c r="K107" s="63"/>
      <c r="L107" s="61"/>
      <c r="M107" s="207"/>
      <c r="N107" s="42"/>
      <c r="O107" s="42"/>
      <c r="P107" s="42"/>
      <c r="Q107" s="42"/>
      <c r="R107" s="42"/>
      <c r="S107" s="42"/>
      <c r="T107" s="78"/>
      <c r="AT107" s="24" t="s">
        <v>173</v>
      </c>
      <c r="AU107" s="24" t="s">
        <v>82</v>
      </c>
    </row>
    <row r="108" spans="2:65" s="1" customFormat="1" ht="22.5" customHeight="1">
      <c r="B108" s="41"/>
      <c r="C108" s="193" t="s">
        <v>215</v>
      </c>
      <c r="D108" s="193" t="s">
        <v>167</v>
      </c>
      <c r="E108" s="194" t="s">
        <v>216</v>
      </c>
      <c r="F108" s="195" t="s">
        <v>217</v>
      </c>
      <c r="G108" s="196" t="s">
        <v>180</v>
      </c>
      <c r="H108" s="197">
        <v>1</v>
      </c>
      <c r="I108" s="198"/>
      <c r="J108" s="199">
        <f>ROUND(I108*H108,2)</f>
        <v>0</v>
      </c>
      <c r="K108" s="195" t="s">
        <v>21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182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182</v>
      </c>
      <c r="BM108" s="24" t="s">
        <v>218</v>
      </c>
    </row>
    <row r="109" spans="2:65" s="1" customFormat="1" ht="54">
      <c r="B109" s="41"/>
      <c r="C109" s="63"/>
      <c r="D109" s="208" t="s">
        <v>173</v>
      </c>
      <c r="E109" s="63"/>
      <c r="F109" s="209" t="s">
        <v>207</v>
      </c>
      <c r="G109" s="63"/>
      <c r="H109" s="63"/>
      <c r="I109" s="163"/>
      <c r="J109" s="63"/>
      <c r="K109" s="63"/>
      <c r="L109" s="61"/>
      <c r="M109" s="207"/>
      <c r="N109" s="42"/>
      <c r="O109" s="42"/>
      <c r="P109" s="42"/>
      <c r="Q109" s="42"/>
      <c r="R109" s="42"/>
      <c r="S109" s="42"/>
      <c r="T109" s="78"/>
      <c r="AT109" s="24" t="s">
        <v>173</v>
      </c>
      <c r="AU109" s="24" t="s">
        <v>82</v>
      </c>
    </row>
    <row r="110" spans="2:65" s="1" customFormat="1" ht="22.5" customHeight="1">
      <c r="B110" s="41"/>
      <c r="C110" s="193" t="s">
        <v>219</v>
      </c>
      <c r="D110" s="193" t="s">
        <v>167</v>
      </c>
      <c r="E110" s="194" t="s">
        <v>220</v>
      </c>
      <c r="F110" s="195" t="s">
        <v>221</v>
      </c>
      <c r="G110" s="196" t="s">
        <v>180</v>
      </c>
      <c r="H110" s="197">
        <v>1</v>
      </c>
      <c r="I110" s="198"/>
      <c r="J110" s="199">
        <f>ROUND(I110*H110,2)</f>
        <v>0</v>
      </c>
      <c r="K110" s="195" t="s">
        <v>21</v>
      </c>
      <c r="L110" s="61"/>
      <c r="M110" s="200" t="s">
        <v>21</v>
      </c>
      <c r="N110" s="201" t="s">
        <v>43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182</v>
      </c>
      <c r="AT110" s="24" t="s">
        <v>167</v>
      </c>
      <c r="AU110" s="24" t="s">
        <v>82</v>
      </c>
      <c r="AY110" s="24" t="s">
        <v>164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80</v>
      </c>
      <c r="BK110" s="204">
        <f>ROUND(I110*H110,2)</f>
        <v>0</v>
      </c>
      <c r="BL110" s="24" t="s">
        <v>182</v>
      </c>
      <c r="BM110" s="24" t="s">
        <v>222</v>
      </c>
    </row>
    <row r="111" spans="2:65" s="1" customFormat="1" ht="54">
      <c r="B111" s="41"/>
      <c r="C111" s="63"/>
      <c r="D111" s="205" t="s">
        <v>173</v>
      </c>
      <c r="E111" s="63"/>
      <c r="F111" s="206" t="s">
        <v>207</v>
      </c>
      <c r="G111" s="63"/>
      <c r="H111" s="63"/>
      <c r="I111" s="163"/>
      <c r="J111" s="63"/>
      <c r="K111" s="63"/>
      <c r="L111" s="61"/>
      <c r="M111" s="207"/>
      <c r="N111" s="42"/>
      <c r="O111" s="42"/>
      <c r="P111" s="42"/>
      <c r="Q111" s="42"/>
      <c r="R111" s="42"/>
      <c r="S111" s="42"/>
      <c r="T111" s="78"/>
      <c r="AT111" s="24" t="s">
        <v>173</v>
      </c>
      <c r="AU111" s="24" t="s">
        <v>82</v>
      </c>
    </row>
    <row r="112" spans="2:65" s="10" customFormat="1" ht="29.85" customHeight="1">
      <c r="B112" s="176"/>
      <c r="C112" s="177"/>
      <c r="D112" s="190" t="s">
        <v>71</v>
      </c>
      <c r="E112" s="191" t="s">
        <v>223</v>
      </c>
      <c r="F112" s="191" t="s">
        <v>224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SUM(P113:P114)</f>
        <v>0</v>
      </c>
      <c r="Q112" s="184"/>
      <c r="R112" s="185">
        <f>SUM(R113:R114)</f>
        <v>0</v>
      </c>
      <c r="S112" s="184"/>
      <c r="T112" s="186">
        <f>SUM(T113:T114)</f>
        <v>0</v>
      </c>
      <c r="AR112" s="187" t="s">
        <v>177</v>
      </c>
      <c r="AT112" s="188" t="s">
        <v>71</v>
      </c>
      <c r="AU112" s="188" t="s">
        <v>80</v>
      </c>
      <c r="AY112" s="187" t="s">
        <v>164</v>
      </c>
      <c r="BK112" s="189">
        <f>SUM(BK113:BK114)</f>
        <v>0</v>
      </c>
    </row>
    <row r="113" spans="2:65" s="1" customFormat="1" ht="22.5" customHeight="1">
      <c r="B113" s="41"/>
      <c r="C113" s="193" t="s">
        <v>225</v>
      </c>
      <c r="D113" s="193" t="s">
        <v>167</v>
      </c>
      <c r="E113" s="194" t="s">
        <v>226</v>
      </c>
      <c r="F113" s="195" t="s">
        <v>227</v>
      </c>
      <c r="G113" s="196" t="s">
        <v>180</v>
      </c>
      <c r="H113" s="197">
        <v>1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182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182</v>
      </c>
      <c r="BM113" s="24" t="s">
        <v>228</v>
      </c>
    </row>
    <row r="114" spans="2:65" s="1" customFormat="1" ht="31.5" customHeight="1">
      <c r="B114" s="41"/>
      <c r="C114" s="193" t="s">
        <v>229</v>
      </c>
      <c r="D114" s="193" t="s">
        <v>167</v>
      </c>
      <c r="E114" s="194" t="s">
        <v>230</v>
      </c>
      <c r="F114" s="195" t="s">
        <v>231</v>
      </c>
      <c r="G114" s="196" t="s">
        <v>180</v>
      </c>
      <c r="H114" s="197">
        <v>1</v>
      </c>
      <c r="I114" s="198"/>
      <c r="J114" s="199">
        <f>ROUND(I114*H114,2)</f>
        <v>0</v>
      </c>
      <c r="K114" s="195" t="s">
        <v>21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182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182</v>
      </c>
      <c r="BM114" s="24" t="s">
        <v>232</v>
      </c>
    </row>
    <row r="115" spans="2:65" s="10" customFormat="1" ht="29.85" customHeight="1">
      <c r="B115" s="176"/>
      <c r="C115" s="177"/>
      <c r="D115" s="190" t="s">
        <v>71</v>
      </c>
      <c r="E115" s="191" t="s">
        <v>233</v>
      </c>
      <c r="F115" s="191" t="s">
        <v>234</v>
      </c>
      <c r="G115" s="177"/>
      <c r="H115" s="177"/>
      <c r="I115" s="180"/>
      <c r="J115" s="192">
        <f>BK115</f>
        <v>0</v>
      </c>
      <c r="K115" s="177"/>
      <c r="L115" s="182"/>
      <c r="M115" s="183"/>
      <c r="N115" s="184"/>
      <c r="O115" s="184"/>
      <c r="P115" s="185">
        <f>SUM(P116:P124)</f>
        <v>0</v>
      </c>
      <c r="Q115" s="184"/>
      <c r="R115" s="185">
        <f>SUM(R116:R124)</f>
        <v>0</v>
      </c>
      <c r="S115" s="184"/>
      <c r="T115" s="186">
        <f>SUM(T116:T124)</f>
        <v>0</v>
      </c>
      <c r="AR115" s="187" t="s">
        <v>177</v>
      </c>
      <c r="AT115" s="188" t="s">
        <v>71</v>
      </c>
      <c r="AU115" s="188" t="s">
        <v>80</v>
      </c>
      <c r="AY115" s="187" t="s">
        <v>164</v>
      </c>
      <c r="BK115" s="189">
        <f>SUM(BK116:BK124)</f>
        <v>0</v>
      </c>
    </row>
    <row r="116" spans="2:65" s="1" customFormat="1" ht="31.5" customHeight="1">
      <c r="B116" s="41"/>
      <c r="C116" s="193" t="s">
        <v>235</v>
      </c>
      <c r="D116" s="193" t="s">
        <v>167</v>
      </c>
      <c r="E116" s="194" t="s">
        <v>236</v>
      </c>
      <c r="F116" s="195" t="s">
        <v>237</v>
      </c>
      <c r="G116" s="196" t="s">
        <v>180</v>
      </c>
      <c r="H116" s="197">
        <v>1</v>
      </c>
      <c r="I116" s="198"/>
      <c r="J116" s="199">
        <f>ROUND(I116*H116,2)</f>
        <v>0</v>
      </c>
      <c r="K116" s="195" t="s">
        <v>181</v>
      </c>
      <c r="L116" s="61"/>
      <c r="M116" s="200" t="s">
        <v>21</v>
      </c>
      <c r="N116" s="201" t="s">
        <v>43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182</v>
      </c>
      <c r="AT116" s="24" t="s">
        <v>167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182</v>
      </c>
      <c r="BM116" s="24" t="s">
        <v>238</v>
      </c>
    </row>
    <row r="117" spans="2:65" s="1" customFormat="1" ht="22.5" customHeight="1">
      <c r="B117" s="41"/>
      <c r="C117" s="193" t="s">
        <v>10</v>
      </c>
      <c r="D117" s="193" t="s">
        <v>167</v>
      </c>
      <c r="E117" s="194" t="s">
        <v>239</v>
      </c>
      <c r="F117" s="195" t="s">
        <v>240</v>
      </c>
      <c r="G117" s="196" t="s">
        <v>180</v>
      </c>
      <c r="H117" s="197">
        <v>1</v>
      </c>
      <c r="I117" s="198"/>
      <c r="J117" s="199">
        <f>ROUND(I117*H117,2)</f>
        <v>0</v>
      </c>
      <c r="K117" s="195" t="s">
        <v>188</v>
      </c>
      <c r="L117" s="61"/>
      <c r="M117" s="200" t="s">
        <v>21</v>
      </c>
      <c r="N117" s="201" t="s">
        <v>43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182</v>
      </c>
      <c r="AT117" s="24" t="s">
        <v>167</v>
      </c>
      <c r="AU117" s="24" t="s">
        <v>82</v>
      </c>
      <c r="AY117" s="24" t="s">
        <v>164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80</v>
      </c>
      <c r="BK117" s="204">
        <f>ROUND(I117*H117,2)</f>
        <v>0</v>
      </c>
      <c r="BL117" s="24" t="s">
        <v>182</v>
      </c>
      <c r="BM117" s="24" t="s">
        <v>241</v>
      </c>
    </row>
    <row r="118" spans="2:65" s="1" customFormat="1" ht="175.5">
      <c r="B118" s="41"/>
      <c r="C118" s="63"/>
      <c r="D118" s="208" t="s">
        <v>173</v>
      </c>
      <c r="E118" s="63"/>
      <c r="F118" s="209" t="s">
        <v>242</v>
      </c>
      <c r="G118" s="63"/>
      <c r="H118" s="63"/>
      <c r="I118" s="163"/>
      <c r="J118" s="63"/>
      <c r="K118" s="63"/>
      <c r="L118" s="61"/>
      <c r="M118" s="207"/>
      <c r="N118" s="42"/>
      <c r="O118" s="42"/>
      <c r="P118" s="42"/>
      <c r="Q118" s="42"/>
      <c r="R118" s="42"/>
      <c r="S118" s="42"/>
      <c r="T118" s="78"/>
      <c r="AT118" s="24" t="s">
        <v>173</v>
      </c>
      <c r="AU118" s="24" t="s">
        <v>82</v>
      </c>
    </row>
    <row r="119" spans="2:65" s="1" customFormat="1" ht="31.5" customHeight="1">
      <c r="B119" s="41"/>
      <c r="C119" s="193" t="s">
        <v>243</v>
      </c>
      <c r="D119" s="193" t="s">
        <v>167</v>
      </c>
      <c r="E119" s="194" t="s">
        <v>244</v>
      </c>
      <c r="F119" s="195" t="s">
        <v>245</v>
      </c>
      <c r="G119" s="196" t="s">
        <v>180</v>
      </c>
      <c r="H119" s="197">
        <v>1</v>
      </c>
      <c r="I119" s="198"/>
      <c r="J119" s="199">
        <f>ROUND(I119*H119,2)</f>
        <v>0</v>
      </c>
      <c r="K119" s="195" t="s">
        <v>188</v>
      </c>
      <c r="L119" s="61"/>
      <c r="M119" s="200" t="s">
        <v>21</v>
      </c>
      <c r="N119" s="201" t="s">
        <v>43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182</v>
      </c>
      <c r="AT119" s="24" t="s">
        <v>167</v>
      </c>
      <c r="AU119" s="24" t="s">
        <v>82</v>
      </c>
      <c r="AY119" s="24" t="s">
        <v>164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80</v>
      </c>
      <c r="BK119" s="204">
        <f>ROUND(I119*H119,2)</f>
        <v>0</v>
      </c>
      <c r="BL119" s="24" t="s">
        <v>182</v>
      </c>
      <c r="BM119" s="24" t="s">
        <v>246</v>
      </c>
    </row>
    <row r="120" spans="2:65" s="1" customFormat="1" ht="54">
      <c r="B120" s="41"/>
      <c r="C120" s="63"/>
      <c r="D120" s="208" t="s">
        <v>173</v>
      </c>
      <c r="E120" s="63"/>
      <c r="F120" s="209" t="s">
        <v>247</v>
      </c>
      <c r="G120" s="63"/>
      <c r="H120" s="63"/>
      <c r="I120" s="163"/>
      <c r="J120" s="63"/>
      <c r="K120" s="63"/>
      <c r="L120" s="61"/>
      <c r="M120" s="207"/>
      <c r="N120" s="42"/>
      <c r="O120" s="42"/>
      <c r="P120" s="42"/>
      <c r="Q120" s="42"/>
      <c r="R120" s="42"/>
      <c r="S120" s="42"/>
      <c r="T120" s="78"/>
      <c r="AT120" s="24" t="s">
        <v>173</v>
      </c>
      <c r="AU120" s="24" t="s">
        <v>82</v>
      </c>
    </row>
    <row r="121" spans="2:65" s="1" customFormat="1" ht="31.5" customHeight="1">
      <c r="B121" s="41"/>
      <c r="C121" s="193" t="s">
        <v>248</v>
      </c>
      <c r="D121" s="193" t="s">
        <v>167</v>
      </c>
      <c r="E121" s="194" t="s">
        <v>249</v>
      </c>
      <c r="F121" s="195" t="s">
        <v>250</v>
      </c>
      <c r="G121" s="196" t="s">
        <v>180</v>
      </c>
      <c r="H121" s="197">
        <v>1</v>
      </c>
      <c r="I121" s="198"/>
      <c r="J121" s="199">
        <f>ROUND(I121*H121,2)</f>
        <v>0</v>
      </c>
      <c r="K121" s="195" t="s">
        <v>188</v>
      </c>
      <c r="L121" s="61"/>
      <c r="M121" s="200" t="s">
        <v>21</v>
      </c>
      <c r="N121" s="201" t="s">
        <v>43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182</v>
      </c>
      <c r="AT121" s="24" t="s">
        <v>167</v>
      </c>
      <c r="AU121" s="24" t="s">
        <v>82</v>
      </c>
      <c r="AY121" s="24" t="s">
        <v>164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80</v>
      </c>
      <c r="BK121" s="204">
        <f>ROUND(I121*H121,2)</f>
        <v>0</v>
      </c>
      <c r="BL121" s="24" t="s">
        <v>182</v>
      </c>
      <c r="BM121" s="24" t="s">
        <v>251</v>
      </c>
    </row>
    <row r="122" spans="2:65" s="1" customFormat="1" ht="40.5">
      <c r="B122" s="41"/>
      <c r="C122" s="63"/>
      <c r="D122" s="208" t="s">
        <v>173</v>
      </c>
      <c r="E122" s="63"/>
      <c r="F122" s="209" t="s">
        <v>252</v>
      </c>
      <c r="G122" s="63"/>
      <c r="H122" s="63"/>
      <c r="I122" s="163"/>
      <c r="J122" s="63"/>
      <c r="K122" s="63"/>
      <c r="L122" s="61"/>
      <c r="M122" s="207"/>
      <c r="N122" s="42"/>
      <c r="O122" s="42"/>
      <c r="P122" s="42"/>
      <c r="Q122" s="42"/>
      <c r="R122" s="42"/>
      <c r="S122" s="42"/>
      <c r="T122" s="78"/>
      <c r="AT122" s="24" t="s">
        <v>173</v>
      </c>
      <c r="AU122" s="24" t="s">
        <v>82</v>
      </c>
    </row>
    <row r="123" spans="2:65" s="1" customFormat="1" ht="31.5" customHeight="1">
      <c r="B123" s="41"/>
      <c r="C123" s="193" t="s">
        <v>253</v>
      </c>
      <c r="D123" s="193" t="s">
        <v>167</v>
      </c>
      <c r="E123" s="194" t="s">
        <v>254</v>
      </c>
      <c r="F123" s="195" t="s">
        <v>255</v>
      </c>
      <c r="G123" s="196" t="s">
        <v>180</v>
      </c>
      <c r="H123" s="197">
        <v>1</v>
      </c>
      <c r="I123" s="198"/>
      <c r="J123" s="199">
        <f>ROUND(I123*H123,2)</f>
        <v>0</v>
      </c>
      <c r="K123" s="195" t="s">
        <v>181</v>
      </c>
      <c r="L123" s="61"/>
      <c r="M123" s="200" t="s">
        <v>21</v>
      </c>
      <c r="N123" s="201" t="s">
        <v>43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182</v>
      </c>
      <c r="AT123" s="24" t="s">
        <v>167</v>
      </c>
      <c r="AU123" s="24" t="s">
        <v>82</v>
      </c>
      <c r="AY123" s="24" t="s">
        <v>164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80</v>
      </c>
      <c r="BK123" s="204">
        <f>ROUND(I123*H123,2)</f>
        <v>0</v>
      </c>
      <c r="BL123" s="24" t="s">
        <v>182</v>
      </c>
      <c r="BM123" s="24" t="s">
        <v>256</v>
      </c>
    </row>
    <row r="124" spans="2:65" s="1" customFormat="1" ht="31.5" customHeight="1">
      <c r="B124" s="41"/>
      <c r="C124" s="193" t="s">
        <v>257</v>
      </c>
      <c r="D124" s="193" t="s">
        <v>167</v>
      </c>
      <c r="E124" s="194" t="s">
        <v>258</v>
      </c>
      <c r="F124" s="195" t="s">
        <v>259</v>
      </c>
      <c r="G124" s="196" t="s">
        <v>180</v>
      </c>
      <c r="H124" s="197">
        <v>1</v>
      </c>
      <c r="I124" s="198"/>
      <c r="J124" s="199">
        <f>ROUND(I124*H124,2)</f>
        <v>0</v>
      </c>
      <c r="K124" s="195" t="s">
        <v>21</v>
      </c>
      <c r="L124" s="61"/>
      <c r="M124" s="200" t="s">
        <v>21</v>
      </c>
      <c r="N124" s="201" t="s">
        <v>43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182</v>
      </c>
      <c r="AT124" s="24" t="s">
        <v>167</v>
      </c>
      <c r="AU124" s="24" t="s">
        <v>82</v>
      </c>
      <c r="AY124" s="24" t="s">
        <v>164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80</v>
      </c>
      <c r="BK124" s="204">
        <f>ROUND(I124*H124,2)</f>
        <v>0</v>
      </c>
      <c r="BL124" s="24" t="s">
        <v>182</v>
      </c>
      <c r="BM124" s="24" t="s">
        <v>260</v>
      </c>
    </row>
    <row r="125" spans="2:65" s="10" customFormat="1" ht="29.85" customHeight="1">
      <c r="B125" s="176"/>
      <c r="C125" s="177"/>
      <c r="D125" s="190" t="s">
        <v>71</v>
      </c>
      <c r="E125" s="191" t="s">
        <v>261</v>
      </c>
      <c r="F125" s="191" t="s">
        <v>262</v>
      </c>
      <c r="G125" s="177"/>
      <c r="H125" s="177"/>
      <c r="I125" s="180"/>
      <c r="J125" s="192">
        <f>BK125</f>
        <v>0</v>
      </c>
      <c r="K125" s="177"/>
      <c r="L125" s="182"/>
      <c r="M125" s="183"/>
      <c r="N125" s="184"/>
      <c r="O125" s="184"/>
      <c r="P125" s="185">
        <f>P126</f>
        <v>0</v>
      </c>
      <c r="Q125" s="184"/>
      <c r="R125" s="185">
        <f>R126</f>
        <v>0</v>
      </c>
      <c r="S125" s="184"/>
      <c r="T125" s="186">
        <f>T126</f>
        <v>0</v>
      </c>
      <c r="AR125" s="187" t="s">
        <v>177</v>
      </c>
      <c r="AT125" s="188" t="s">
        <v>71</v>
      </c>
      <c r="AU125" s="188" t="s">
        <v>80</v>
      </c>
      <c r="AY125" s="187" t="s">
        <v>164</v>
      </c>
      <c r="BK125" s="189">
        <f>BK126</f>
        <v>0</v>
      </c>
    </row>
    <row r="126" spans="2:65" s="1" customFormat="1" ht="22.5" customHeight="1">
      <c r="B126" s="41"/>
      <c r="C126" s="193" t="s">
        <v>263</v>
      </c>
      <c r="D126" s="193" t="s">
        <v>167</v>
      </c>
      <c r="E126" s="194" t="s">
        <v>264</v>
      </c>
      <c r="F126" s="195" t="s">
        <v>265</v>
      </c>
      <c r="G126" s="196" t="s">
        <v>180</v>
      </c>
      <c r="H126" s="197">
        <v>1</v>
      </c>
      <c r="I126" s="198"/>
      <c r="J126" s="199">
        <f>ROUND(I126*H126,2)</f>
        <v>0</v>
      </c>
      <c r="K126" s="195" t="s">
        <v>181</v>
      </c>
      <c r="L126" s="61"/>
      <c r="M126" s="200" t="s">
        <v>21</v>
      </c>
      <c r="N126" s="201" t="s">
        <v>43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182</v>
      </c>
      <c r="AT126" s="24" t="s">
        <v>167</v>
      </c>
      <c r="AU126" s="24" t="s">
        <v>82</v>
      </c>
      <c r="AY126" s="24" t="s">
        <v>164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80</v>
      </c>
      <c r="BK126" s="204">
        <f>ROUND(I126*H126,2)</f>
        <v>0</v>
      </c>
      <c r="BL126" s="24" t="s">
        <v>182</v>
      </c>
      <c r="BM126" s="24" t="s">
        <v>266</v>
      </c>
    </row>
    <row r="127" spans="2:65" s="10" customFormat="1" ht="29.85" customHeight="1">
      <c r="B127" s="176"/>
      <c r="C127" s="177"/>
      <c r="D127" s="190" t="s">
        <v>71</v>
      </c>
      <c r="E127" s="191" t="s">
        <v>267</v>
      </c>
      <c r="F127" s="191" t="s">
        <v>268</v>
      </c>
      <c r="G127" s="177"/>
      <c r="H127" s="177"/>
      <c r="I127" s="180"/>
      <c r="J127" s="192">
        <f>BK127</f>
        <v>0</v>
      </c>
      <c r="K127" s="177"/>
      <c r="L127" s="182"/>
      <c r="M127" s="183"/>
      <c r="N127" s="184"/>
      <c r="O127" s="184"/>
      <c r="P127" s="185">
        <f>P128</f>
        <v>0</v>
      </c>
      <c r="Q127" s="184"/>
      <c r="R127" s="185">
        <f>R128</f>
        <v>0</v>
      </c>
      <c r="S127" s="184"/>
      <c r="T127" s="186">
        <f>T128</f>
        <v>0</v>
      </c>
      <c r="AR127" s="187" t="s">
        <v>177</v>
      </c>
      <c r="AT127" s="188" t="s">
        <v>71</v>
      </c>
      <c r="AU127" s="188" t="s">
        <v>80</v>
      </c>
      <c r="AY127" s="187" t="s">
        <v>164</v>
      </c>
      <c r="BK127" s="189">
        <f>BK128</f>
        <v>0</v>
      </c>
    </row>
    <row r="128" spans="2:65" s="1" customFormat="1" ht="22.5" customHeight="1">
      <c r="B128" s="41"/>
      <c r="C128" s="193" t="s">
        <v>9</v>
      </c>
      <c r="D128" s="193" t="s">
        <v>167</v>
      </c>
      <c r="E128" s="194" t="s">
        <v>269</v>
      </c>
      <c r="F128" s="195" t="s">
        <v>270</v>
      </c>
      <c r="G128" s="196" t="s">
        <v>180</v>
      </c>
      <c r="H128" s="197">
        <v>1</v>
      </c>
      <c r="I128" s="198"/>
      <c r="J128" s="199">
        <f>ROUND(I128*H128,2)</f>
        <v>0</v>
      </c>
      <c r="K128" s="195" t="s">
        <v>181</v>
      </c>
      <c r="L128" s="61"/>
      <c r="M128" s="200" t="s">
        <v>21</v>
      </c>
      <c r="N128" s="201" t="s">
        <v>43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182</v>
      </c>
      <c r="AT128" s="24" t="s">
        <v>167</v>
      </c>
      <c r="AU128" s="24" t="s">
        <v>82</v>
      </c>
      <c r="AY128" s="24" t="s">
        <v>164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80</v>
      </c>
      <c r="BK128" s="204">
        <f>ROUND(I128*H128,2)</f>
        <v>0</v>
      </c>
      <c r="BL128" s="24" t="s">
        <v>182</v>
      </c>
      <c r="BM128" s="24" t="s">
        <v>271</v>
      </c>
    </row>
    <row r="129" spans="2:65" s="10" customFormat="1" ht="29.85" customHeight="1">
      <c r="B129" s="176"/>
      <c r="C129" s="177"/>
      <c r="D129" s="190" t="s">
        <v>71</v>
      </c>
      <c r="E129" s="191" t="s">
        <v>272</v>
      </c>
      <c r="F129" s="191" t="s">
        <v>273</v>
      </c>
      <c r="G129" s="177"/>
      <c r="H129" s="177"/>
      <c r="I129" s="180"/>
      <c r="J129" s="192">
        <f>BK129</f>
        <v>0</v>
      </c>
      <c r="K129" s="177"/>
      <c r="L129" s="182"/>
      <c r="M129" s="183"/>
      <c r="N129" s="184"/>
      <c r="O129" s="184"/>
      <c r="P129" s="185">
        <f>P130</f>
        <v>0</v>
      </c>
      <c r="Q129" s="184"/>
      <c r="R129" s="185">
        <f>R130</f>
        <v>0</v>
      </c>
      <c r="S129" s="184"/>
      <c r="T129" s="186">
        <f>T130</f>
        <v>0</v>
      </c>
      <c r="AR129" s="187" t="s">
        <v>177</v>
      </c>
      <c r="AT129" s="188" t="s">
        <v>71</v>
      </c>
      <c r="AU129" s="188" t="s">
        <v>80</v>
      </c>
      <c r="AY129" s="187" t="s">
        <v>164</v>
      </c>
      <c r="BK129" s="189">
        <f>BK130</f>
        <v>0</v>
      </c>
    </row>
    <row r="130" spans="2:65" s="1" customFormat="1" ht="22.5" customHeight="1">
      <c r="B130" s="41"/>
      <c r="C130" s="193" t="s">
        <v>274</v>
      </c>
      <c r="D130" s="193" t="s">
        <v>167</v>
      </c>
      <c r="E130" s="194" t="s">
        <v>275</v>
      </c>
      <c r="F130" s="195" t="s">
        <v>276</v>
      </c>
      <c r="G130" s="196" t="s">
        <v>180</v>
      </c>
      <c r="H130" s="197">
        <v>1</v>
      </c>
      <c r="I130" s="198"/>
      <c r="J130" s="199">
        <f>ROUND(I130*H130,2)</f>
        <v>0</v>
      </c>
      <c r="K130" s="195" t="s">
        <v>181</v>
      </c>
      <c r="L130" s="61"/>
      <c r="M130" s="200" t="s">
        <v>21</v>
      </c>
      <c r="N130" s="201" t="s">
        <v>43</v>
      </c>
      <c r="O130" s="42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AR130" s="24" t="s">
        <v>182</v>
      </c>
      <c r="AT130" s="24" t="s">
        <v>167</v>
      </c>
      <c r="AU130" s="24" t="s">
        <v>82</v>
      </c>
      <c r="AY130" s="24" t="s">
        <v>164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80</v>
      </c>
      <c r="BK130" s="204">
        <f>ROUND(I130*H130,2)</f>
        <v>0</v>
      </c>
      <c r="BL130" s="24" t="s">
        <v>182</v>
      </c>
      <c r="BM130" s="24" t="s">
        <v>277</v>
      </c>
    </row>
    <row r="131" spans="2:65" s="10" customFormat="1" ht="29.85" customHeight="1">
      <c r="B131" s="176"/>
      <c r="C131" s="177"/>
      <c r="D131" s="190" t="s">
        <v>71</v>
      </c>
      <c r="E131" s="191" t="s">
        <v>278</v>
      </c>
      <c r="F131" s="191" t="s">
        <v>279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SUM(P132:P135)</f>
        <v>0</v>
      </c>
      <c r="Q131" s="184"/>
      <c r="R131" s="185">
        <f>SUM(R132:R135)</f>
        <v>0</v>
      </c>
      <c r="S131" s="184"/>
      <c r="T131" s="186">
        <f>SUM(T132:T135)</f>
        <v>0</v>
      </c>
      <c r="AR131" s="187" t="s">
        <v>177</v>
      </c>
      <c r="AT131" s="188" t="s">
        <v>71</v>
      </c>
      <c r="AU131" s="188" t="s">
        <v>80</v>
      </c>
      <c r="AY131" s="187" t="s">
        <v>164</v>
      </c>
      <c r="BK131" s="189">
        <f>SUM(BK132:BK135)</f>
        <v>0</v>
      </c>
    </row>
    <row r="132" spans="2:65" s="1" customFormat="1" ht="22.5" customHeight="1">
      <c r="B132" s="41"/>
      <c r="C132" s="193" t="s">
        <v>280</v>
      </c>
      <c r="D132" s="193" t="s">
        <v>167</v>
      </c>
      <c r="E132" s="194" t="s">
        <v>281</v>
      </c>
      <c r="F132" s="195" t="s">
        <v>282</v>
      </c>
      <c r="G132" s="196" t="s">
        <v>180</v>
      </c>
      <c r="H132" s="197">
        <v>1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182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182</v>
      </c>
      <c r="BM132" s="24" t="s">
        <v>283</v>
      </c>
    </row>
    <row r="133" spans="2:65" s="1" customFormat="1" ht="31.5" customHeight="1">
      <c r="B133" s="41"/>
      <c r="C133" s="193" t="s">
        <v>284</v>
      </c>
      <c r="D133" s="193" t="s">
        <v>167</v>
      </c>
      <c r="E133" s="194" t="s">
        <v>285</v>
      </c>
      <c r="F133" s="195" t="s">
        <v>286</v>
      </c>
      <c r="G133" s="196" t="s">
        <v>180</v>
      </c>
      <c r="H133" s="197">
        <v>1</v>
      </c>
      <c r="I133" s="198"/>
      <c r="J133" s="199">
        <f>ROUND(I133*H133,2)</f>
        <v>0</v>
      </c>
      <c r="K133" s="195" t="s">
        <v>181</v>
      </c>
      <c r="L133" s="61"/>
      <c r="M133" s="200" t="s">
        <v>21</v>
      </c>
      <c r="N133" s="201" t="s">
        <v>43</v>
      </c>
      <c r="O133" s="42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AR133" s="24" t="s">
        <v>182</v>
      </c>
      <c r="AT133" s="24" t="s">
        <v>167</v>
      </c>
      <c r="AU133" s="24" t="s">
        <v>82</v>
      </c>
      <c r="AY133" s="24" t="s">
        <v>164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80</v>
      </c>
      <c r="BK133" s="204">
        <f>ROUND(I133*H133,2)</f>
        <v>0</v>
      </c>
      <c r="BL133" s="24" t="s">
        <v>182</v>
      </c>
      <c r="BM133" s="24" t="s">
        <v>287</v>
      </c>
    </row>
    <row r="134" spans="2:65" s="1" customFormat="1" ht="22.5" customHeight="1">
      <c r="B134" s="41"/>
      <c r="C134" s="193" t="s">
        <v>288</v>
      </c>
      <c r="D134" s="193" t="s">
        <v>167</v>
      </c>
      <c r="E134" s="194" t="s">
        <v>289</v>
      </c>
      <c r="F134" s="195" t="s">
        <v>290</v>
      </c>
      <c r="G134" s="196" t="s">
        <v>180</v>
      </c>
      <c r="H134" s="197">
        <v>1</v>
      </c>
      <c r="I134" s="198"/>
      <c r="J134" s="199">
        <f>ROUND(I134*H134,2)</f>
        <v>0</v>
      </c>
      <c r="K134" s="195" t="s">
        <v>181</v>
      </c>
      <c r="L134" s="61"/>
      <c r="M134" s="200" t="s">
        <v>21</v>
      </c>
      <c r="N134" s="201" t="s">
        <v>43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182</v>
      </c>
      <c r="AT134" s="24" t="s">
        <v>167</v>
      </c>
      <c r="AU134" s="24" t="s">
        <v>82</v>
      </c>
      <c r="AY134" s="24" t="s">
        <v>164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80</v>
      </c>
      <c r="BK134" s="204">
        <f>ROUND(I134*H134,2)</f>
        <v>0</v>
      </c>
      <c r="BL134" s="24" t="s">
        <v>182</v>
      </c>
      <c r="BM134" s="24" t="s">
        <v>291</v>
      </c>
    </row>
    <row r="135" spans="2:65" s="1" customFormat="1" ht="27">
      <c r="B135" s="41"/>
      <c r="C135" s="63"/>
      <c r="D135" s="205" t="s">
        <v>173</v>
      </c>
      <c r="E135" s="63"/>
      <c r="F135" s="206" t="s">
        <v>292</v>
      </c>
      <c r="G135" s="63"/>
      <c r="H135" s="63"/>
      <c r="I135" s="163"/>
      <c r="J135" s="63"/>
      <c r="K135" s="63"/>
      <c r="L135" s="61"/>
      <c r="M135" s="210"/>
      <c r="N135" s="211"/>
      <c r="O135" s="211"/>
      <c r="P135" s="211"/>
      <c r="Q135" s="211"/>
      <c r="R135" s="211"/>
      <c r="S135" s="211"/>
      <c r="T135" s="212"/>
      <c r="AT135" s="24" t="s">
        <v>173</v>
      </c>
      <c r="AU135" s="24" t="s">
        <v>82</v>
      </c>
    </row>
    <row r="136" spans="2:65" s="1" customFormat="1" ht="6.95" customHeight="1">
      <c r="B136" s="56"/>
      <c r="C136" s="57"/>
      <c r="D136" s="57"/>
      <c r="E136" s="57"/>
      <c r="F136" s="57"/>
      <c r="G136" s="57"/>
      <c r="H136" s="57"/>
      <c r="I136" s="139"/>
      <c r="J136" s="57"/>
      <c r="K136" s="57"/>
      <c r="L136" s="61"/>
    </row>
  </sheetData>
  <sheetProtection password="CC35" sheet="1" objects="1" scenarios="1" formatCells="0" formatColumns="0" formatRows="0" sort="0" autoFilter="0"/>
  <autoFilter ref="C85:K13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5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293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87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ROUND(SUM(BE83:BE251), 2)</f>
        <v>0</v>
      </c>
      <c r="G30" s="42"/>
      <c r="H30" s="42"/>
      <c r="I30" s="131">
        <v>0.21</v>
      </c>
      <c r="J30" s="130">
        <f>ROUND(ROUND((SUM(BE83:BE251)),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ROUND(SUM(BF83:BF251), 2)</f>
        <v>0</v>
      </c>
      <c r="G31" s="42"/>
      <c r="H31" s="42"/>
      <c r="I31" s="131">
        <v>0.15</v>
      </c>
      <c r="J31" s="130">
        <f>ROUND(ROUND((SUM(BF83:BF251)),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ROUND(SUM(BG83:BG251),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ROUND(SUM(BH83:BH251),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ROUND(SUM(BI83:BI251),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101 - Okružní křižovatka a průtah II/608 a II/522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J139</f>
        <v>0</v>
      </c>
      <c r="K59" s="162"/>
    </row>
    <row r="60" spans="2:47" s="8" customFormat="1" ht="19.899999999999999" customHeight="1">
      <c r="B60" s="156"/>
      <c r="C60" s="157"/>
      <c r="D60" s="158" t="s">
        <v>296</v>
      </c>
      <c r="E60" s="159"/>
      <c r="F60" s="159"/>
      <c r="G60" s="159"/>
      <c r="H60" s="159"/>
      <c r="I60" s="160"/>
      <c r="J60" s="161">
        <f>J185</f>
        <v>0</v>
      </c>
      <c r="K60" s="162"/>
    </row>
    <row r="61" spans="2:47" s="8" customFormat="1" ht="19.899999999999999" customHeight="1">
      <c r="B61" s="156"/>
      <c r="C61" s="157"/>
      <c r="D61" s="158" t="s">
        <v>297</v>
      </c>
      <c r="E61" s="159"/>
      <c r="F61" s="159"/>
      <c r="G61" s="159"/>
      <c r="H61" s="159"/>
      <c r="I61" s="160"/>
      <c r="J61" s="161">
        <f>J187</f>
        <v>0</v>
      </c>
      <c r="K61" s="162"/>
    </row>
    <row r="62" spans="2:47" s="8" customFormat="1" ht="14.85" customHeight="1">
      <c r="B62" s="156"/>
      <c r="C62" s="157"/>
      <c r="D62" s="158" t="s">
        <v>298</v>
      </c>
      <c r="E62" s="159"/>
      <c r="F62" s="159"/>
      <c r="G62" s="159"/>
      <c r="H62" s="159"/>
      <c r="I62" s="160"/>
      <c r="J62" s="161">
        <f>J239</f>
        <v>0</v>
      </c>
      <c r="K62" s="162"/>
    </row>
    <row r="63" spans="2:47" s="8" customFormat="1" ht="21.75" customHeight="1">
      <c r="B63" s="156"/>
      <c r="C63" s="157"/>
      <c r="D63" s="158" t="s">
        <v>299</v>
      </c>
      <c r="E63" s="159"/>
      <c r="F63" s="159"/>
      <c r="G63" s="159"/>
      <c r="H63" s="159"/>
      <c r="I63" s="160"/>
      <c r="J63" s="161">
        <f>J241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148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402" t="str">
        <f>E7</f>
        <v>Kruhový objezd na silnici II/608 ulice Teplická v Postřižíně</v>
      </c>
      <c r="F73" s="403"/>
      <c r="G73" s="403"/>
      <c r="H73" s="403"/>
      <c r="I73" s="163"/>
      <c r="J73" s="63"/>
      <c r="K73" s="63"/>
      <c r="L73" s="61"/>
    </row>
    <row r="74" spans="2:12" s="1" customFormat="1" ht="14.45" customHeight="1">
      <c r="B74" s="41"/>
      <c r="C74" s="65" t="s">
        <v>131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378" t="str">
        <f>E9</f>
        <v xml:space="preserve">SO 101 - Okružní křižovatka a průtah II/608 a II/522 </v>
      </c>
      <c r="F75" s="404"/>
      <c r="G75" s="404"/>
      <c r="H75" s="404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23</v>
      </c>
      <c r="D77" s="63"/>
      <c r="E77" s="63"/>
      <c r="F77" s="164" t="str">
        <f>F12</f>
        <v>Postřižín</v>
      </c>
      <c r="G77" s="63"/>
      <c r="H77" s="63"/>
      <c r="I77" s="165" t="s">
        <v>25</v>
      </c>
      <c r="J77" s="73" t="str">
        <f>IF(J12="","",J12)</f>
        <v>5. 8. 2018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27</v>
      </c>
      <c r="D79" s="63"/>
      <c r="E79" s="63"/>
      <c r="F79" s="164" t="str">
        <f>E15</f>
        <v>Středočeský kraj</v>
      </c>
      <c r="G79" s="63"/>
      <c r="H79" s="63"/>
      <c r="I79" s="165" t="s">
        <v>33</v>
      </c>
      <c r="J79" s="164" t="str">
        <f>E21</f>
        <v>Ing. arch. Martin Jirovský, PhD., MBA</v>
      </c>
      <c r="K79" s="63"/>
      <c r="L79" s="61"/>
    </row>
    <row r="80" spans="2:12" s="1" customFormat="1" ht="14.45" customHeight="1">
      <c r="B80" s="41"/>
      <c r="C80" s="65" t="s">
        <v>31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149</v>
      </c>
      <c r="D82" s="168" t="s">
        <v>57</v>
      </c>
      <c r="E82" s="168" t="s">
        <v>53</v>
      </c>
      <c r="F82" s="168" t="s">
        <v>150</v>
      </c>
      <c r="G82" s="168" t="s">
        <v>151</v>
      </c>
      <c r="H82" s="168" t="s">
        <v>152</v>
      </c>
      <c r="I82" s="169" t="s">
        <v>153</v>
      </c>
      <c r="J82" s="168" t="s">
        <v>135</v>
      </c>
      <c r="K82" s="170" t="s">
        <v>154</v>
      </c>
      <c r="L82" s="171"/>
      <c r="M82" s="81" t="s">
        <v>155</v>
      </c>
      <c r="N82" s="82" t="s">
        <v>42</v>
      </c>
      <c r="O82" s="82" t="s">
        <v>156</v>
      </c>
      <c r="P82" s="82" t="s">
        <v>157</v>
      </c>
      <c r="Q82" s="82" t="s">
        <v>158</v>
      </c>
      <c r="R82" s="82" t="s">
        <v>159</v>
      </c>
      <c r="S82" s="82" t="s">
        <v>160</v>
      </c>
      <c r="T82" s="83" t="s">
        <v>161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185.17157127000002</v>
      </c>
      <c r="S83" s="85"/>
      <c r="T83" s="174">
        <f>T84</f>
        <v>2302.0757599999997</v>
      </c>
      <c r="AT83" s="24" t="s">
        <v>71</v>
      </c>
      <c r="AU83" s="24" t="s">
        <v>137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71</v>
      </c>
      <c r="E84" s="179" t="s">
        <v>162</v>
      </c>
      <c r="F84" s="179" t="s">
        <v>163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P85+P139+P185+P187</f>
        <v>0</v>
      </c>
      <c r="Q84" s="184"/>
      <c r="R84" s="185">
        <f>R85+R139+R185+R187</f>
        <v>185.17157127000002</v>
      </c>
      <c r="S84" s="184"/>
      <c r="T84" s="186">
        <f>T85+T139+T185+T187</f>
        <v>2302.0757599999997</v>
      </c>
      <c r="AR84" s="187" t="s">
        <v>80</v>
      </c>
      <c r="AT84" s="188" t="s">
        <v>71</v>
      </c>
      <c r="AU84" s="188" t="s">
        <v>72</v>
      </c>
      <c r="AY84" s="187" t="s">
        <v>164</v>
      </c>
      <c r="BK84" s="189">
        <f>BK85+BK139+BK185+BK187</f>
        <v>0</v>
      </c>
    </row>
    <row r="85" spans="2:65" s="10" customFormat="1" ht="19.899999999999999" customHeight="1">
      <c r="B85" s="176"/>
      <c r="C85" s="177"/>
      <c r="D85" s="190" t="s">
        <v>71</v>
      </c>
      <c r="E85" s="191" t="s">
        <v>80</v>
      </c>
      <c r="F85" s="191" t="s">
        <v>300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SUM(P86:P138)</f>
        <v>0</v>
      </c>
      <c r="Q85" s="184"/>
      <c r="R85" s="185">
        <f>SUM(R86:R138)</f>
        <v>0.62990720000000011</v>
      </c>
      <c r="S85" s="184"/>
      <c r="T85" s="186">
        <f>SUM(T86:T138)</f>
        <v>2241.0897599999998</v>
      </c>
      <c r="AR85" s="187" t="s">
        <v>80</v>
      </c>
      <c r="AT85" s="188" t="s">
        <v>71</v>
      </c>
      <c r="AU85" s="188" t="s">
        <v>80</v>
      </c>
      <c r="AY85" s="187" t="s">
        <v>164</v>
      </c>
      <c r="BK85" s="189">
        <f>SUM(BK86:BK138)</f>
        <v>0</v>
      </c>
    </row>
    <row r="86" spans="2:65" s="1" customFormat="1" ht="31.5" customHeight="1">
      <c r="B86" s="41"/>
      <c r="C86" s="193" t="s">
        <v>80</v>
      </c>
      <c r="D86" s="193" t="s">
        <v>167</v>
      </c>
      <c r="E86" s="194" t="s">
        <v>301</v>
      </c>
      <c r="F86" s="195" t="s">
        <v>302</v>
      </c>
      <c r="G86" s="196" t="s">
        <v>303</v>
      </c>
      <c r="H86" s="197">
        <v>500</v>
      </c>
      <c r="I86" s="198"/>
      <c r="J86" s="199">
        <f>ROUND(I86*H86,2)</f>
        <v>0</v>
      </c>
      <c r="K86" s="195" t="s">
        <v>181</v>
      </c>
      <c r="L86" s="61"/>
      <c r="M86" s="200" t="s">
        <v>21</v>
      </c>
      <c r="N86" s="201" t="s">
        <v>43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171</v>
      </c>
      <c r="AT86" s="24" t="s">
        <v>167</v>
      </c>
      <c r="AU86" s="24" t="s">
        <v>82</v>
      </c>
      <c r="AY86" s="24" t="s">
        <v>164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80</v>
      </c>
      <c r="BK86" s="204">
        <f>ROUND(I86*H86,2)</f>
        <v>0</v>
      </c>
      <c r="BL86" s="24" t="s">
        <v>171</v>
      </c>
      <c r="BM86" s="24" t="s">
        <v>304</v>
      </c>
    </row>
    <row r="87" spans="2:65" s="1" customFormat="1" ht="44.25" customHeight="1">
      <c r="B87" s="41"/>
      <c r="C87" s="193" t="s">
        <v>82</v>
      </c>
      <c r="D87" s="193" t="s">
        <v>167</v>
      </c>
      <c r="E87" s="194" t="s">
        <v>305</v>
      </c>
      <c r="F87" s="195" t="s">
        <v>306</v>
      </c>
      <c r="G87" s="196" t="s">
        <v>303</v>
      </c>
      <c r="H87" s="197">
        <v>2052.2800000000002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0.57999999999999996</v>
      </c>
      <c r="T87" s="203">
        <f>S87*H87</f>
        <v>1190.3224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307</v>
      </c>
    </row>
    <row r="88" spans="2:65" s="1" customFormat="1" ht="27">
      <c r="B88" s="41"/>
      <c r="C88" s="63"/>
      <c r="D88" s="208" t="s">
        <v>173</v>
      </c>
      <c r="E88" s="63"/>
      <c r="F88" s="209" t="s">
        <v>308</v>
      </c>
      <c r="G88" s="63"/>
      <c r="H88" s="63"/>
      <c r="I88" s="163"/>
      <c r="J88" s="63"/>
      <c r="K88" s="63"/>
      <c r="L88" s="61"/>
      <c r="M88" s="207"/>
      <c r="N88" s="42"/>
      <c r="O88" s="42"/>
      <c r="P88" s="42"/>
      <c r="Q88" s="42"/>
      <c r="R88" s="42"/>
      <c r="S88" s="42"/>
      <c r="T88" s="78"/>
      <c r="AT88" s="24" t="s">
        <v>173</v>
      </c>
      <c r="AU88" s="24" t="s">
        <v>82</v>
      </c>
    </row>
    <row r="89" spans="2:65" s="1" customFormat="1" ht="44.25" customHeight="1">
      <c r="B89" s="41"/>
      <c r="C89" s="193" t="s">
        <v>185</v>
      </c>
      <c r="D89" s="193" t="s">
        <v>167</v>
      </c>
      <c r="E89" s="194" t="s">
        <v>309</v>
      </c>
      <c r="F89" s="195" t="s">
        <v>310</v>
      </c>
      <c r="G89" s="196" t="s">
        <v>303</v>
      </c>
      <c r="H89" s="197">
        <v>2052.2800000000002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2.4000000000000001E-4</v>
      </c>
      <c r="R89" s="202">
        <f>Q89*H89</f>
        <v>0.49254720000000007</v>
      </c>
      <c r="S89" s="202">
        <v>0.51200000000000001</v>
      </c>
      <c r="T89" s="203">
        <f>S89*H89</f>
        <v>1050.7673600000001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311</v>
      </c>
    </row>
    <row r="90" spans="2:65" s="1" customFormat="1" ht="27">
      <c r="B90" s="41"/>
      <c r="C90" s="63"/>
      <c r="D90" s="208" t="s">
        <v>173</v>
      </c>
      <c r="E90" s="63"/>
      <c r="F90" s="209" t="s">
        <v>308</v>
      </c>
      <c r="G90" s="63"/>
      <c r="H90" s="63"/>
      <c r="I90" s="163"/>
      <c r="J90" s="63"/>
      <c r="K90" s="63"/>
      <c r="L90" s="61"/>
      <c r="M90" s="207"/>
      <c r="N90" s="42"/>
      <c r="O90" s="42"/>
      <c r="P90" s="42"/>
      <c r="Q90" s="42"/>
      <c r="R90" s="42"/>
      <c r="S90" s="42"/>
      <c r="T90" s="78"/>
      <c r="AT90" s="24" t="s">
        <v>173</v>
      </c>
      <c r="AU90" s="24" t="s">
        <v>82</v>
      </c>
    </row>
    <row r="91" spans="2:65" s="1" customFormat="1" ht="44.25" customHeight="1">
      <c r="B91" s="41"/>
      <c r="C91" s="193" t="s">
        <v>171</v>
      </c>
      <c r="D91" s="193" t="s">
        <v>167</v>
      </c>
      <c r="E91" s="194" t="s">
        <v>312</v>
      </c>
      <c r="F91" s="195" t="s">
        <v>313</v>
      </c>
      <c r="G91" s="196" t="s">
        <v>314</v>
      </c>
      <c r="H91" s="197">
        <v>13.693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82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315</v>
      </c>
    </row>
    <row r="92" spans="2:65" s="1" customFormat="1" ht="27">
      <c r="B92" s="41"/>
      <c r="C92" s="63"/>
      <c r="D92" s="208" t="s">
        <v>173</v>
      </c>
      <c r="E92" s="63"/>
      <c r="F92" s="209" t="s">
        <v>316</v>
      </c>
      <c r="G92" s="63"/>
      <c r="H92" s="63"/>
      <c r="I92" s="163"/>
      <c r="J92" s="63"/>
      <c r="K92" s="63"/>
      <c r="L92" s="61"/>
      <c r="M92" s="207"/>
      <c r="N92" s="42"/>
      <c r="O92" s="42"/>
      <c r="P92" s="42"/>
      <c r="Q92" s="42"/>
      <c r="R92" s="42"/>
      <c r="S92" s="42"/>
      <c r="T92" s="78"/>
      <c r="AT92" s="24" t="s">
        <v>173</v>
      </c>
      <c r="AU92" s="24" t="s">
        <v>82</v>
      </c>
    </row>
    <row r="93" spans="2:65" s="1" customFormat="1" ht="31.5" customHeight="1">
      <c r="B93" s="41"/>
      <c r="C93" s="193" t="s">
        <v>177</v>
      </c>
      <c r="D93" s="193" t="s">
        <v>167</v>
      </c>
      <c r="E93" s="194" t="s">
        <v>317</v>
      </c>
      <c r="F93" s="195" t="s">
        <v>318</v>
      </c>
      <c r="G93" s="196" t="s">
        <v>314</v>
      </c>
      <c r="H93" s="197">
        <v>1093.47</v>
      </c>
      <c r="I93" s="198"/>
      <c r="J93" s="199">
        <f>ROUND(I93*H93,2)</f>
        <v>0</v>
      </c>
      <c r="K93" s="195" t="s">
        <v>181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171</v>
      </c>
      <c r="AT93" s="24" t="s">
        <v>167</v>
      </c>
      <c r="AU93" s="24" t="s">
        <v>82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171</v>
      </c>
      <c r="BM93" s="24" t="s">
        <v>319</v>
      </c>
    </row>
    <row r="94" spans="2:65" s="1" customFormat="1" ht="44.25" customHeight="1">
      <c r="B94" s="41"/>
      <c r="C94" s="193" t="s">
        <v>199</v>
      </c>
      <c r="D94" s="193" t="s">
        <v>167</v>
      </c>
      <c r="E94" s="194" t="s">
        <v>320</v>
      </c>
      <c r="F94" s="195" t="s">
        <v>321</v>
      </c>
      <c r="G94" s="196" t="s">
        <v>314</v>
      </c>
      <c r="H94" s="197">
        <v>1093.47</v>
      </c>
      <c r="I94" s="198"/>
      <c r="J94" s="199">
        <f>ROUND(I94*H94,2)</f>
        <v>0</v>
      </c>
      <c r="K94" s="195" t="s">
        <v>181</v>
      </c>
      <c r="L94" s="61"/>
      <c r="M94" s="200" t="s">
        <v>21</v>
      </c>
      <c r="N94" s="201" t="s">
        <v>43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171</v>
      </c>
      <c r="AT94" s="24" t="s">
        <v>167</v>
      </c>
      <c r="AU94" s="24" t="s">
        <v>82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322</v>
      </c>
    </row>
    <row r="95" spans="2:65" s="1" customFormat="1" ht="22.5" customHeight="1">
      <c r="B95" s="41"/>
      <c r="C95" s="193" t="s">
        <v>203</v>
      </c>
      <c r="D95" s="193" t="s">
        <v>167</v>
      </c>
      <c r="E95" s="194" t="s">
        <v>323</v>
      </c>
      <c r="F95" s="195" t="s">
        <v>324</v>
      </c>
      <c r="G95" s="196" t="s">
        <v>314</v>
      </c>
      <c r="H95" s="197">
        <v>1025.2270000000001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325</v>
      </c>
    </row>
    <row r="96" spans="2:65" s="11" customFormat="1" ht="27">
      <c r="B96" s="213"/>
      <c r="C96" s="214"/>
      <c r="D96" s="208" t="s">
        <v>326</v>
      </c>
      <c r="E96" s="215" t="s">
        <v>21</v>
      </c>
      <c r="F96" s="216" t="s">
        <v>327</v>
      </c>
      <c r="G96" s="214"/>
      <c r="H96" s="217">
        <v>1025.2270000000001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35</v>
      </c>
      <c r="AX96" s="11" t="s">
        <v>80</v>
      </c>
      <c r="AY96" s="223" t="s">
        <v>164</v>
      </c>
    </row>
    <row r="97" spans="2:65" s="1" customFormat="1" ht="31.5" customHeight="1">
      <c r="B97" s="41"/>
      <c r="C97" s="193" t="s">
        <v>208</v>
      </c>
      <c r="D97" s="193" t="s">
        <v>167</v>
      </c>
      <c r="E97" s="194" t="s">
        <v>328</v>
      </c>
      <c r="F97" s="195" t="s">
        <v>329</v>
      </c>
      <c r="G97" s="196" t="s">
        <v>314</v>
      </c>
      <c r="H97" s="197">
        <v>13327.950999999999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330</v>
      </c>
    </row>
    <row r="98" spans="2:65" s="1" customFormat="1" ht="27">
      <c r="B98" s="41"/>
      <c r="C98" s="63"/>
      <c r="D98" s="205" t="s">
        <v>173</v>
      </c>
      <c r="E98" s="63"/>
      <c r="F98" s="206" t="s">
        <v>331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1" customFormat="1" ht="13.5">
      <c r="B99" s="213"/>
      <c r="C99" s="214"/>
      <c r="D99" s="208" t="s">
        <v>326</v>
      </c>
      <c r="E99" s="214"/>
      <c r="F99" s="216" t="s">
        <v>332</v>
      </c>
      <c r="G99" s="214"/>
      <c r="H99" s="217">
        <v>13327.950999999999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326</v>
      </c>
      <c r="AU99" s="223" t="s">
        <v>82</v>
      </c>
      <c r="AV99" s="11" t="s">
        <v>82</v>
      </c>
      <c r="AW99" s="11" t="s">
        <v>6</v>
      </c>
      <c r="AX99" s="11" t="s">
        <v>80</v>
      </c>
      <c r="AY99" s="223" t="s">
        <v>164</v>
      </c>
    </row>
    <row r="100" spans="2:65" s="1" customFormat="1" ht="31.5" customHeight="1">
      <c r="B100" s="41"/>
      <c r="C100" s="193" t="s">
        <v>165</v>
      </c>
      <c r="D100" s="193" t="s">
        <v>167</v>
      </c>
      <c r="E100" s="194" t="s">
        <v>333</v>
      </c>
      <c r="F100" s="195" t="s">
        <v>334</v>
      </c>
      <c r="G100" s="196" t="s">
        <v>314</v>
      </c>
      <c r="H100" s="197">
        <v>100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335</v>
      </c>
    </row>
    <row r="101" spans="2:65" s="1" customFormat="1" ht="27">
      <c r="B101" s="41"/>
      <c r="C101" s="63"/>
      <c r="D101" s="208" t="s">
        <v>173</v>
      </c>
      <c r="E101" s="63"/>
      <c r="F101" s="209" t="s">
        <v>336</v>
      </c>
      <c r="G101" s="63"/>
      <c r="H101" s="63"/>
      <c r="I101" s="163"/>
      <c r="J101" s="63"/>
      <c r="K101" s="63"/>
      <c r="L101" s="61"/>
      <c r="M101" s="207"/>
      <c r="N101" s="42"/>
      <c r="O101" s="42"/>
      <c r="P101" s="42"/>
      <c r="Q101" s="42"/>
      <c r="R101" s="42"/>
      <c r="S101" s="42"/>
      <c r="T101" s="78"/>
      <c r="AT101" s="24" t="s">
        <v>173</v>
      </c>
      <c r="AU101" s="24" t="s">
        <v>82</v>
      </c>
    </row>
    <row r="102" spans="2:65" s="1" customFormat="1" ht="57" customHeight="1">
      <c r="B102" s="41"/>
      <c r="C102" s="193" t="s">
        <v>215</v>
      </c>
      <c r="D102" s="193" t="s">
        <v>167</v>
      </c>
      <c r="E102" s="194" t="s">
        <v>337</v>
      </c>
      <c r="F102" s="195" t="s">
        <v>338</v>
      </c>
      <c r="G102" s="196" t="s">
        <v>314</v>
      </c>
      <c r="H102" s="197">
        <v>61.05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339</v>
      </c>
    </row>
    <row r="103" spans="2:65" s="1" customFormat="1" ht="22.5" customHeight="1">
      <c r="B103" s="41"/>
      <c r="C103" s="193" t="s">
        <v>219</v>
      </c>
      <c r="D103" s="193" t="s">
        <v>167</v>
      </c>
      <c r="E103" s="194" t="s">
        <v>340</v>
      </c>
      <c r="F103" s="195" t="s">
        <v>341</v>
      </c>
      <c r="G103" s="196" t="s">
        <v>314</v>
      </c>
      <c r="H103" s="197">
        <v>1013.067</v>
      </c>
      <c r="I103" s="198"/>
      <c r="J103" s="199">
        <f>ROUND(I103*H103,2)</f>
        <v>0</v>
      </c>
      <c r="K103" s="195" t="s">
        <v>181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82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342</v>
      </c>
    </row>
    <row r="104" spans="2:65" s="1" customFormat="1" ht="22.5" customHeight="1">
      <c r="B104" s="41"/>
      <c r="C104" s="193" t="s">
        <v>225</v>
      </c>
      <c r="D104" s="193" t="s">
        <v>167</v>
      </c>
      <c r="E104" s="194" t="s">
        <v>343</v>
      </c>
      <c r="F104" s="195" t="s">
        <v>344</v>
      </c>
      <c r="G104" s="196" t="s">
        <v>345</v>
      </c>
      <c r="H104" s="197">
        <v>1794.1469999999999</v>
      </c>
      <c r="I104" s="198"/>
      <c r="J104" s="199">
        <f>ROUND(I104*H104,2)</f>
        <v>0</v>
      </c>
      <c r="K104" s="195" t="s">
        <v>181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171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171</v>
      </c>
      <c r="BM104" s="24" t="s">
        <v>346</v>
      </c>
    </row>
    <row r="105" spans="2:65" s="11" customFormat="1" ht="13.5">
      <c r="B105" s="213"/>
      <c r="C105" s="214"/>
      <c r="D105" s="208" t="s">
        <v>326</v>
      </c>
      <c r="E105" s="214"/>
      <c r="F105" s="216" t="s">
        <v>347</v>
      </c>
      <c r="G105" s="214"/>
      <c r="H105" s="217">
        <v>1794.1469999999999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326</v>
      </c>
      <c r="AU105" s="223" t="s">
        <v>82</v>
      </c>
      <c r="AV105" s="11" t="s">
        <v>82</v>
      </c>
      <c r="AW105" s="11" t="s">
        <v>6</v>
      </c>
      <c r="AX105" s="11" t="s">
        <v>80</v>
      </c>
      <c r="AY105" s="223" t="s">
        <v>164</v>
      </c>
    </row>
    <row r="106" spans="2:65" s="1" customFormat="1" ht="22.5" customHeight="1">
      <c r="B106" s="41"/>
      <c r="C106" s="193" t="s">
        <v>229</v>
      </c>
      <c r="D106" s="193" t="s">
        <v>167</v>
      </c>
      <c r="E106" s="194" t="s">
        <v>348</v>
      </c>
      <c r="F106" s="195" t="s">
        <v>349</v>
      </c>
      <c r="G106" s="196" t="s">
        <v>303</v>
      </c>
      <c r="H106" s="197">
        <v>2077.3879999999999</v>
      </c>
      <c r="I106" s="198"/>
      <c r="J106" s="199">
        <f>ROUND(I106*H106,2)</f>
        <v>0</v>
      </c>
      <c r="K106" s="195" t="s">
        <v>181</v>
      </c>
      <c r="L106" s="61"/>
      <c r="M106" s="200" t="s">
        <v>21</v>
      </c>
      <c r="N106" s="201" t="s">
        <v>43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171</v>
      </c>
      <c r="AT106" s="24" t="s">
        <v>167</v>
      </c>
      <c r="AU106" s="24" t="s">
        <v>82</v>
      </c>
      <c r="AY106" s="24" t="s">
        <v>164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80</v>
      </c>
      <c r="BK106" s="204">
        <f>ROUND(I106*H106,2)</f>
        <v>0</v>
      </c>
      <c r="BL106" s="24" t="s">
        <v>171</v>
      </c>
      <c r="BM106" s="24" t="s">
        <v>350</v>
      </c>
    </row>
    <row r="107" spans="2:65" s="11" customFormat="1" ht="13.5">
      <c r="B107" s="213"/>
      <c r="C107" s="214"/>
      <c r="D107" s="205" t="s">
        <v>326</v>
      </c>
      <c r="E107" s="224" t="s">
        <v>21</v>
      </c>
      <c r="F107" s="225" t="s">
        <v>351</v>
      </c>
      <c r="G107" s="214"/>
      <c r="H107" s="226">
        <v>21.617999999999999</v>
      </c>
      <c r="I107" s="218"/>
      <c r="J107" s="214"/>
      <c r="K107" s="214"/>
      <c r="L107" s="219"/>
      <c r="M107" s="220"/>
      <c r="N107" s="221"/>
      <c r="O107" s="221"/>
      <c r="P107" s="221"/>
      <c r="Q107" s="221"/>
      <c r="R107" s="221"/>
      <c r="S107" s="221"/>
      <c r="T107" s="222"/>
      <c r="AT107" s="223" t="s">
        <v>326</v>
      </c>
      <c r="AU107" s="223" t="s">
        <v>82</v>
      </c>
      <c r="AV107" s="11" t="s">
        <v>82</v>
      </c>
      <c r="AW107" s="11" t="s">
        <v>35</v>
      </c>
      <c r="AX107" s="11" t="s">
        <v>72</v>
      </c>
      <c r="AY107" s="223" t="s">
        <v>164</v>
      </c>
    </row>
    <row r="108" spans="2:65" s="11" customFormat="1" ht="13.5">
      <c r="B108" s="213"/>
      <c r="C108" s="214"/>
      <c r="D108" s="205" t="s">
        <v>326</v>
      </c>
      <c r="E108" s="224" t="s">
        <v>21</v>
      </c>
      <c r="F108" s="225" t="s">
        <v>352</v>
      </c>
      <c r="G108" s="214"/>
      <c r="H108" s="226">
        <v>81.272000000000006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326</v>
      </c>
      <c r="AU108" s="223" t="s">
        <v>82</v>
      </c>
      <c r="AV108" s="11" t="s">
        <v>82</v>
      </c>
      <c r="AW108" s="11" t="s">
        <v>35</v>
      </c>
      <c r="AX108" s="11" t="s">
        <v>72</v>
      </c>
      <c r="AY108" s="223" t="s">
        <v>164</v>
      </c>
    </row>
    <row r="109" spans="2:65" s="11" customFormat="1" ht="13.5">
      <c r="B109" s="213"/>
      <c r="C109" s="214"/>
      <c r="D109" s="205" t="s">
        <v>326</v>
      </c>
      <c r="E109" s="224" t="s">
        <v>21</v>
      </c>
      <c r="F109" s="225" t="s">
        <v>353</v>
      </c>
      <c r="G109" s="214"/>
      <c r="H109" s="226">
        <v>160.221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326</v>
      </c>
      <c r="AU109" s="223" t="s">
        <v>82</v>
      </c>
      <c r="AV109" s="11" t="s">
        <v>82</v>
      </c>
      <c r="AW109" s="11" t="s">
        <v>35</v>
      </c>
      <c r="AX109" s="11" t="s">
        <v>72</v>
      </c>
      <c r="AY109" s="223" t="s">
        <v>164</v>
      </c>
    </row>
    <row r="110" spans="2:65" s="11" customFormat="1" ht="13.5">
      <c r="B110" s="213"/>
      <c r="C110" s="214"/>
      <c r="D110" s="205" t="s">
        <v>326</v>
      </c>
      <c r="E110" s="224" t="s">
        <v>21</v>
      </c>
      <c r="F110" s="225" t="s">
        <v>354</v>
      </c>
      <c r="G110" s="214"/>
      <c r="H110" s="226">
        <v>155.107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326</v>
      </c>
      <c r="AU110" s="223" t="s">
        <v>82</v>
      </c>
      <c r="AV110" s="11" t="s">
        <v>82</v>
      </c>
      <c r="AW110" s="11" t="s">
        <v>35</v>
      </c>
      <c r="AX110" s="11" t="s">
        <v>72</v>
      </c>
      <c r="AY110" s="223" t="s">
        <v>164</v>
      </c>
    </row>
    <row r="111" spans="2:65" s="11" customFormat="1" ht="13.5">
      <c r="B111" s="213"/>
      <c r="C111" s="214"/>
      <c r="D111" s="205" t="s">
        <v>326</v>
      </c>
      <c r="E111" s="224" t="s">
        <v>21</v>
      </c>
      <c r="F111" s="225" t="s">
        <v>355</v>
      </c>
      <c r="G111" s="214"/>
      <c r="H111" s="226">
        <v>102.24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326</v>
      </c>
      <c r="AU111" s="223" t="s">
        <v>82</v>
      </c>
      <c r="AV111" s="11" t="s">
        <v>82</v>
      </c>
      <c r="AW111" s="11" t="s">
        <v>35</v>
      </c>
      <c r="AX111" s="11" t="s">
        <v>72</v>
      </c>
      <c r="AY111" s="223" t="s">
        <v>164</v>
      </c>
    </row>
    <row r="112" spans="2:65" s="11" customFormat="1" ht="13.5">
      <c r="B112" s="213"/>
      <c r="C112" s="214"/>
      <c r="D112" s="205" t="s">
        <v>326</v>
      </c>
      <c r="E112" s="224" t="s">
        <v>21</v>
      </c>
      <c r="F112" s="225" t="s">
        <v>356</v>
      </c>
      <c r="G112" s="214"/>
      <c r="H112" s="226">
        <v>1556.93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326</v>
      </c>
      <c r="AU112" s="223" t="s">
        <v>82</v>
      </c>
      <c r="AV112" s="11" t="s">
        <v>82</v>
      </c>
      <c r="AW112" s="11" t="s">
        <v>35</v>
      </c>
      <c r="AX112" s="11" t="s">
        <v>72</v>
      </c>
      <c r="AY112" s="223" t="s">
        <v>164</v>
      </c>
    </row>
    <row r="113" spans="2:65" s="12" customFormat="1" ht="13.5">
      <c r="B113" s="227"/>
      <c r="C113" s="228"/>
      <c r="D113" s="208" t="s">
        <v>326</v>
      </c>
      <c r="E113" s="229" t="s">
        <v>21</v>
      </c>
      <c r="F113" s="230" t="s">
        <v>357</v>
      </c>
      <c r="G113" s="228"/>
      <c r="H113" s="231">
        <v>2077.3879999999999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AT113" s="237" t="s">
        <v>326</v>
      </c>
      <c r="AU113" s="237" t="s">
        <v>82</v>
      </c>
      <c r="AV113" s="12" t="s">
        <v>171</v>
      </c>
      <c r="AW113" s="12" t="s">
        <v>35</v>
      </c>
      <c r="AX113" s="12" t="s">
        <v>80</v>
      </c>
      <c r="AY113" s="237" t="s">
        <v>164</v>
      </c>
    </row>
    <row r="114" spans="2:65" s="1" customFormat="1" ht="44.25" customHeight="1">
      <c r="B114" s="41"/>
      <c r="C114" s="193" t="s">
        <v>235</v>
      </c>
      <c r="D114" s="193" t="s">
        <v>167</v>
      </c>
      <c r="E114" s="194" t="s">
        <v>358</v>
      </c>
      <c r="F114" s="195" t="s">
        <v>359</v>
      </c>
      <c r="G114" s="196" t="s">
        <v>303</v>
      </c>
      <c r="H114" s="197">
        <v>1024</v>
      </c>
      <c r="I114" s="198"/>
      <c r="J114" s="199">
        <f>ROUND(I114*H114,2)</f>
        <v>0</v>
      </c>
      <c r="K114" s="195" t="s">
        <v>181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360</v>
      </c>
    </row>
    <row r="115" spans="2:65" s="11" customFormat="1" ht="13.5">
      <c r="B115" s="213"/>
      <c r="C115" s="214"/>
      <c r="D115" s="208" t="s">
        <v>326</v>
      </c>
      <c r="E115" s="215" t="s">
        <v>21</v>
      </c>
      <c r="F115" s="216" t="s">
        <v>361</v>
      </c>
      <c r="G115" s="214"/>
      <c r="H115" s="217">
        <v>1024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326</v>
      </c>
      <c r="AU115" s="223" t="s">
        <v>82</v>
      </c>
      <c r="AV115" s="11" t="s">
        <v>82</v>
      </c>
      <c r="AW115" s="11" t="s">
        <v>35</v>
      </c>
      <c r="AX115" s="11" t="s">
        <v>80</v>
      </c>
      <c r="AY115" s="223" t="s">
        <v>164</v>
      </c>
    </row>
    <row r="116" spans="2:65" s="1" customFormat="1" ht="31.5" customHeight="1">
      <c r="B116" s="41"/>
      <c r="C116" s="193" t="s">
        <v>10</v>
      </c>
      <c r="D116" s="193" t="s">
        <v>167</v>
      </c>
      <c r="E116" s="194" t="s">
        <v>362</v>
      </c>
      <c r="F116" s="195" t="s">
        <v>363</v>
      </c>
      <c r="G116" s="196" t="s">
        <v>303</v>
      </c>
      <c r="H116" s="197">
        <v>208.86</v>
      </c>
      <c r="I116" s="198"/>
      <c r="J116" s="199">
        <f>ROUND(I116*H116,2)</f>
        <v>0</v>
      </c>
      <c r="K116" s="195" t="s">
        <v>181</v>
      </c>
      <c r="L116" s="61"/>
      <c r="M116" s="200" t="s">
        <v>21</v>
      </c>
      <c r="N116" s="201" t="s">
        <v>43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171</v>
      </c>
      <c r="AT116" s="24" t="s">
        <v>167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171</v>
      </c>
      <c r="BM116" s="24" t="s">
        <v>364</v>
      </c>
    </row>
    <row r="117" spans="2:65" s="1" customFormat="1" ht="27">
      <c r="B117" s="41"/>
      <c r="C117" s="63"/>
      <c r="D117" s="205" t="s">
        <v>173</v>
      </c>
      <c r="E117" s="63"/>
      <c r="F117" s="206" t="s">
        <v>308</v>
      </c>
      <c r="G117" s="63"/>
      <c r="H117" s="63"/>
      <c r="I117" s="163"/>
      <c r="J117" s="63"/>
      <c r="K117" s="63"/>
      <c r="L117" s="61"/>
      <c r="M117" s="207"/>
      <c r="N117" s="42"/>
      <c r="O117" s="42"/>
      <c r="P117" s="42"/>
      <c r="Q117" s="42"/>
      <c r="R117" s="42"/>
      <c r="S117" s="42"/>
      <c r="T117" s="78"/>
      <c r="AT117" s="24" t="s">
        <v>173</v>
      </c>
      <c r="AU117" s="24" t="s">
        <v>82</v>
      </c>
    </row>
    <row r="118" spans="2:65" s="11" customFormat="1" ht="13.5">
      <c r="B118" s="213"/>
      <c r="C118" s="214"/>
      <c r="D118" s="208" t="s">
        <v>326</v>
      </c>
      <c r="E118" s="215" t="s">
        <v>21</v>
      </c>
      <c r="F118" s="216" t="s">
        <v>365</v>
      </c>
      <c r="G118" s="214"/>
      <c r="H118" s="217">
        <v>208.86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326</v>
      </c>
      <c r="AU118" s="223" t="s">
        <v>82</v>
      </c>
      <c r="AV118" s="11" t="s">
        <v>82</v>
      </c>
      <c r="AW118" s="11" t="s">
        <v>35</v>
      </c>
      <c r="AX118" s="11" t="s">
        <v>80</v>
      </c>
      <c r="AY118" s="223" t="s">
        <v>164</v>
      </c>
    </row>
    <row r="119" spans="2:65" s="1" customFormat="1" ht="31.5" customHeight="1">
      <c r="B119" s="41"/>
      <c r="C119" s="193" t="s">
        <v>243</v>
      </c>
      <c r="D119" s="193" t="s">
        <v>167</v>
      </c>
      <c r="E119" s="194" t="s">
        <v>366</v>
      </c>
      <c r="F119" s="195" t="s">
        <v>367</v>
      </c>
      <c r="G119" s="196" t="s">
        <v>303</v>
      </c>
      <c r="H119" s="197">
        <v>1024</v>
      </c>
      <c r="I119" s="198"/>
      <c r="J119" s="199">
        <f>ROUND(I119*H119,2)</f>
        <v>0</v>
      </c>
      <c r="K119" s="195" t="s">
        <v>181</v>
      </c>
      <c r="L119" s="61"/>
      <c r="M119" s="200" t="s">
        <v>21</v>
      </c>
      <c r="N119" s="201" t="s">
        <v>43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171</v>
      </c>
      <c r="AT119" s="24" t="s">
        <v>167</v>
      </c>
      <c r="AU119" s="24" t="s">
        <v>82</v>
      </c>
      <c r="AY119" s="24" t="s">
        <v>164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80</v>
      </c>
      <c r="BK119" s="204">
        <f>ROUND(I119*H119,2)</f>
        <v>0</v>
      </c>
      <c r="BL119" s="24" t="s">
        <v>171</v>
      </c>
      <c r="BM119" s="24" t="s">
        <v>368</v>
      </c>
    </row>
    <row r="120" spans="2:65" s="1" customFormat="1" ht="22.5" customHeight="1">
      <c r="B120" s="41"/>
      <c r="C120" s="238" t="s">
        <v>248</v>
      </c>
      <c r="D120" s="238" t="s">
        <v>369</v>
      </c>
      <c r="E120" s="239" t="s">
        <v>370</v>
      </c>
      <c r="F120" s="240" t="s">
        <v>371</v>
      </c>
      <c r="G120" s="241" t="s">
        <v>372</v>
      </c>
      <c r="H120" s="242">
        <v>15.36</v>
      </c>
      <c r="I120" s="243"/>
      <c r="J120" s="244">
        <f>ROUND(I120*H120,2)</f>
        <v>0</v>
      </c>
      <c r="K120" s="240" t="s">
        <v>181</v>
      </c>
      <c r="L120" s="245"/>
      <c r="M120" s="246" t="s">
        <v>21</v>
      </c>
      <c r="N120" s="247" t="s">
        <v>43</v>
      </c>
      <c r="O120" s="42"/>
      <c r="P120" s="202">
        <f>O120*H120</f>
        <v>0</v>
      </c>
      <c r="Q120" s="202">
        <v>1E-3</v>
      </c>
      <c r="R120" s="202">
        <f>Q120*H120</f>
        <v>1.536E-2</v>
      </c>
      <c r="S120" s="202">
        <v>0</v>
      </c>
      <c r="T120" s="203">
        <f>S120*H120</f>
        <v>0</v>
      </c>
      <c r="AR120" s="24" t="s">
        <v>208</v>
      </c>
      <c r="AT120" s="24" t="s">
        <v>369</v>
      </c>
      <c r="AU120" s="24" t="s">
        <v>82</v>
      </c>
      <c r="AY120" s="24" t="s">
        <v>164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80</v>
      </c>
      <c r="BK120" s="204">
        <f>ROUND(I120*H120,2)</f>
        <v>0</v>
      </c>
      <c r="BL120" s="24" t="s">
        <v>171</v>
      </c>
      <c r="BM120" s="24" t="s">
        <v>373</v>
      </c>
    </row>
    <row r="121" spans="2:65" s="11" customFormat="1" ht="13.5">
      <c r="B121" s="213"/>
      <c r="C121" s="214"/>
      <c r="D121" s="208" t="s">
        <v>326</v>
      </c>
      <c r="E121" s="214"/>
      <c r="F121" s="216" t="s">
        <v>374</v>
      </c>
      <c r="G121" s="214"/>
      <c r="H121" s="217">
        <v>15.36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326</v>
      </c>
      <c r="AU121" s="223" t="s">
        <v>82</v>
      </c>
      <c r="AV121" s="11" t="s">
        <v>82</v>
      </c>
      <c r="AW121" s="11" t="s">
        <v>6</v>
      </c>
      <c r="AX121" s="11" t="s">
        <v>80</v>
      </c>
      <c r="AY121" s="223" t="s">
        <v>164</v>
      </c>
    </row>
    <row r="122" spans="2:65" s="1" customFormat="1" ht="31.5" customHeight="1">
      <c r="B122" s="41"/>
      <c r="C122" s="193" t="s">
        <v>253</v>
      </c>
      <c r="D122" s="193" t="s">
        <v>167</v>
      </c>
      <c r="E122" s="194" t="s">
        <v>375</v>
      </c>
      <c r="F122" s="195" t="s">
        <v>376</v>
      </c>
      <c r="G122" s="196" t="s">
        <v>377</v>
      </c>
      <c r="H122" s="197">
        <v>20</v>
      </c>
      <c r="I122" s="198"/>
      <c r="J122" s="199">
        <f>ROUND(I122*H122,2)</f>
        <v>0</v>
      </c>
      <c r="K122" s="195" t="s">
        <v>181</v>
      </c>
      <c r="L122" s="61"/>
      <c r="M122" s="200" t="s">
        <v>21</v>
      </c>
      <c r="N122" s="201" t="s">
        <v>43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171</v>
      </c>
      <c r="AT122" s="24" t="s">
        <v>167</v>
      </c>
      <c r="AU122" s="24" t="s">
        <v>82</v>
      </c>
      <c r="AY122" s="24" t="s">
        <v>164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80</v>
      </c>
      <c r="BK122" s="204">
        <f>ROUND(I122*H122,2)</f>
        <v>0</v>
      </c>
      <c r="BL122" s="24" t="s">
        <v>171</v>
      </c>
      <c r="BM122" s="24" t="s">
        <v>378</v>
      </c>
    </row>
    <row r="123" spans="2:65" s="1" customFormat="1" ht="22.5" customHeight="1">
      <c r="B123" s="41"/>
      <c r="C123" s="193" t="s">
        <v>257</v>
      </c>
      <c r="D123" s="193" t="s">
        <v>167</v>
      </c>
      <c r="E123" s="194" t="s">
        <v>379</v>
      </c>
      <c r="F123" s="195" t="s">
        <v>380</v>
      </c>
      <c r="G123" s="196" t="s">
        <v>303</v>
      </c>
      <c r="H123" s="197">
        <v>1024</v>
      </c>
      <c r="I123" s="198"/>
      <c r="J123" s="199">
        <f>ROUND(I123*H123,2)</f>
        <v>0</v>
      </c>
      <c r="K123" s="195" t="s">
        <v>181</v>
      </c>
      <c r="L123" s="61"/>
      <c r="M123" s="200" t="s">
        <v>21</v>
      </c>
      <c r="N123" s="201" t="s">
        <v>43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171</v>
      </c>
      <c r="AT123" s="24" t="s">
        <v>167</v>
      </c>
      <c r="AU123" s="24" t="s">
        <v>82</v>
      </c>
      <c r="AY123" s="24" t="s">
        <v>164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80</v>
      </c>
      <c r="BK123" s="204">
        <f>ROUND(I123*H123,2)</f>
        <v>0</v>
      </c>
      <c r="BL123" s="24" t="s">
        <v>171</v>
      </c>
      <c r="BM123" s="24" t="s">
        <v>381</v>
      </c>
    </row>
    <row r="124" spans="2:65" s="1" customFormat="1" ht="31.5" customHeight="1">
      <c r="B124" s="41"/>
      <c r="C124" s="193" t="s">
        <v>263</v>
      </c>
      <c r="D124" s="193" t="s">
        <v>167</v>
      </c>
      <c r="E124" s="194" t="s">
        <v>382</v>
      </c>
      <c r="F124" s="195" t="s">
        <v>383</v>
      </c>
      <c r="G124" s="196" t="s">
        <v>384</v>
      </c>
      <c r="H124" s="197">
        <v>0.10199999999999999</v>
      </c>
      <c r="I124" s="198"/>
      <c r="J124" s="199">
        <f>ROUND(I124*H124,2)</f>
        <v>0</v>
      </c>
      <c r="K124" s="195" t="s">
        <v>188</v>
      </c>
      <c r="L124" s="61"/>
      <c r="M124" s="200" t="s">
        <v>21</v>
      </c>
      <c r="N124" s="201" t="s">
        <v>43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171</v>
      </c>
      <c r="AT124" s="24" t="s">
        <v>167</v>
      </c>
      <c r="AU124" s="24" t="s">
        <v>82</v>
      </c>
      <c r="AY124" s="24" t="s">
        <v>164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80</v>
      </c>
      <c r="BK124" s="204">
        <f>ROUND(I124*H124,2)</f>
        <v>0</v>
      </c>
      <c r="BL124" s="24" t="s">
        <v>171</v>
      </c>
      <c r="BM124" s="24" t="s">
        <v>385</v>
      </c>
    </row>
    <row r="125" spans="2:65" s="11" customFormat="1" ht="13.5">
      <c r="B125" s="213"/>
      <c r="C125" s="214"/>
      <c r="D125" s="208" t="s">
        <v>326</v>
      </c>
      <c r="E125" s="215" t="s">
        <v>21</v>
      </c>
      <c r="F125" s="216" t="s">
        <v>386</v>
      </c>
      <c r="G125" s="214"/>
      <c r="H125" s="217">
        <v>0.10199999999999999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326</v>
      </c>
      <c r="AU125" s="223" t="s">
        <v>82</v>
      </c>
      <c r="AV125" s="11" t="s">
        <v>82</v>
      </c>
      <c r="AW125" s="11" t="s">
        <v>35</v>
      </c>
      <c r="AX125" s="11" t="s">
        <v>80</v>
      </c>
      <c r="AY125" s="223" t="s">
        <v>164</v>
      </c>
    </row>
    <row r="126" spans="2:65" s="1" customFormat="1" ht="31.5" customHeight="1">
      <c r="B126" s="41"/>
      <c r="C126" s="193" t="s">
        <v>9</v>
      </c>
      <c r="D126" s="193" t="s">
        <v>167</v>
      </c>
      <c r="E126" s="194" t="s">
        <v>387</v>
      </c>
      <c r="F126" s="195" t="s">
        <v>388</v>
      </c>
      <c r="G126" s="196" t="s">
        <v>377</v>
      </c>
      <c r="H126" s="197">
        <v>20</v>
      </c>
      <c r="I126" s="198"/>
      <c r="J126" s="199">
        <f>ROUND(I126*H126,2)</f>
        <v>0</v>
      </c>
      <c r="K126" s="195" t="s">
        <v>181</v>
      </c>
      <c r="L126" s="61"/>
      <c r="M126" s="200" t="s">
        <v>21</v>
      </c>
      <c r="N126" s="201" t="s">
        <v>43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171</v>
      </c>
      <c r="AT126" s="24" t="s">
        <v>167</v>
      </c>
      <c r="AU126" s="24" t="s">
        <v>82</v>
      </c>
      <c r="AY126" s="24" t="s">
        <v>164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80</v>
      </c>
      <c r="BK126" s="204">
        <f>ROUND(I126*H126,2)</f>
        <v>0</v>
      </c>
      <c r="BL126" s="24" t="s">
        <v>171</v>
      </c>
      <c r="BM126" s="24" t="s">
        <v>389</v>
      </c>
    </row>
    <row r="127" spans="2:65" s="1" customFormat="1" ht="22.5" customHeight="1">
      <c r="B127" s="41"/>
      <c r="C127" s="238" t="s">
        <v>274</v>
      </c>
      <c r="D127" s="238" t="s">
        <v>369</v>
      </c>
      <c r="E127" s="239" t="s">
        <v>390</v>
      </c>
      <c r="F127" s="240" t="s">
        <v>391</v>
      </c>
      <c r="G127" s="241" t="s">
        <v>377</v>
      </c>
      <c r="H127" s="242">
        <v>6</v>
      </c>
      <c r="I127" s="243"/>
      <c r="J127" s="244">
        <f>ROUND(I127*H127,2)</f>
        <v>0</v>
      </c>
      <c r="K127" s="240" t="s">
        <v>181</v>
      </c>
      <c r="L127" s="245"/>
      <c r="M127" s="246" t="s">
        <v>21</v>
      </c>
      <c r="N127" s="247" t="s">
        <v>43</v>
      </c>
      <c r="O127" s="42"/>
      <c r="P127" s="202">
        <f>O127*H127</f>
        <v>0</v>
      </c>
      <c r="Q127" s="202">
        <v>1.7999999999999999E-2</v>
      </c>
      <c r="R127" s="202">
        <f>Q127*H127</f>
        <v>0.10799999999999998</v>
      </c>
      <c r="S127" s="202">
        <v>0</v>
      </c>
      <c r="T127" s="203">
        <f>S127*H127</f>
        <v>0</v>
      </c>
      <c r="AR127" s="24" t="s">
        <v>208</v>
      </c>
      <c r="AT127" s="24" t="s">
        <v>369</v>
      </c>
      <c r="AU127" s="24" t="s">
        <v>82</v>
      </c>
      <c r="AY127" s="24" t="s">
        <v>164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80</v>
      </c>
      <c r="BK127" s="204">
        <f>ROUND(I127*H127,2)</f>
        <v>0</v>
      </c>
      <c r="BL127" s="24" t="s">
        <v>171</v>
      </c>
      <c r="BM127" s="24" t="s">
        <v>392</v>
      </c>
    </row>
    <row r="128" spans="2:65" s="1" customFormat="1" ht="27">
      <c r="B128" s="41"/>
      <c r="C128" s="63"/>
      <c r="D128" s="208" t="s">
        <v>173</v>
      </c>
      <c r="E128" s="63"/>
      <c r="F128" s="209" t="s">
        <v>393</v>
      </c>
      <c r="G128" s="63"/>
      <c r="H128" s="63"/>
      <c r="I128" s="163"/>
      <c r="J128" s="63"/>
      <c r="K128" s="63"/>
      <c r="L128" s="61"/>
      <c r="M128" s="207"/>
      <c r="N128" s="42"/>
      <c r="O128" s="42"/>
      <c r="P128" s="42"/>
      <c r="Q128" s="42"/>
      <c r="R128" s="42"/>
      <c r="S128" s="42"/>
      <c r="T128" s="78"/>
      <c r="AT128" s="24" t="s">
        <v>173</v>
      </c>
      <c r="AU128" s="24" t="s">
        <v>82</v>
      </c>
    </row>
    <row r="129" spans="2:65" s="1" customFormat="1" ht="22.5" customHeight="1">
      <c r="B129" s="41"/>
      <c r="C129" s="238" t="s">
        <v>280</v>
      </c>
      <c r="D129" s="238" t="s">
        <v>369</v>
      </c>
      <c r="E129" s="239" t="s">
        <v>394</v>
      </c>
      <c r="F129" s="240" t="s">
        <v>395</v>
      </c>
      <c r="G129" s="241" t="s">
        <v>377</v>
      </c>
      <c r="H129" s="242">
        <v>14</v>
      </c>
      <c r="I129" s="243"/>
      <c r="J129" s="244">
        <f>ROUND(I129*H129,2)</f>
        <v>0</v>
      </c>
      <c r="K129" s="240" t="s">
        <v>181</v>
      </c>
      <c r="L129" s="245"/>
      <c r="M129" s="246" t="s">
        <v>21</v>
      </c>
      <c r="N129" s="247" t="s">
        <v>43</v>
      </c>
      <c r="O129" s="42"/>
      <c r="P129" s="202">
        <f>O129*H129</f>
        <v>0</v>
      </c>
      <c r="Q129" s="202">
        <v>1E-3</v>
      </c>
      <c r="R129" s="202">
        <f>Q129*H129</f>
        <v>1.4E-2</v>
      </c>
      <c r="S129" s="202">
        <v>0</v>
      </c>
      <c r="T129" s="203">
        <f>S129*H129</f>
        <v>0</v>
      </c>
      <c r="AR129" s="24" t="s">
        <v>208</v>
      </c>
      <c r="AT129" s="24" t="s">
        <v>369</v>
      </c>
      <c r="AU129" s="24" t="s">
        <v>82</v>
      </c>
      <c r="AY129" s="24" t="s">
        <v>164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80</v>
      </c>
      <c r="BK129" s="204">
        <f>ROUND(I129*H129,2)</f>
        <v>0</v>
      </c>
      <c r="BL129" s="24" t="s">
        <v>171</v>
      </c>
      <c r="BM129" s="24" t="s">
        <v>396</v>
      </c>
    </row>
    <row r="130" spans="2:65" s="1" customFormat="1" ht="27">
      <c r="B130" s="41"/>
      <c r="C130" s="63"/>
      <c r="D130" s="208" t="s">
        <v>173</v>
      </c>
      <c r="E130" s="63"/>
      <c r="F130" s="209" t="s">
        <v>393</v>
      </c>
      <c r="G130" s="63"/>
      <c r="H130" s="63"/>
      <c r="I130" s="163"/>
      <c r="J130" s="63"/>
      <c r="K130" s="63"/>
      <c r="L130" s="61"/>
      <c r="M130" s="207"/>
      <c r="N130" s="42"/>
      <c r="O130" s="42"/>
      <c r="P130" s="42"/>
      <c r="Q130" s="42"/>
      <c r="R130" s="42"/>
      <c r="S130" s="42"/>
      <c r="T130" s="78"/>
      <c r="AT130" s="24" t="s">
        <v>173</v>
      </c>
      <c r="AU130" s="24" t="s">
        <v>82</v>
      </c>
    </row>
    <row r="131" spans="2:65" s="1" customFormat="1" ht="31.5" customHeight="1">
      <c r="B131" s="41"/>
      <c r="C131" s="193" t="s">
        <v>284</v>
      </c>
      <c r="D131" s="193" t="s">
        <v>167</v>
      </c>
      <c r="E131" s="194" t="s">
        <v>397</v>
      </c>
      <c r="F131" s="195" t="s">
        <v>398</v>
      </c>
      <c r="G131" s="196" t="s">
        <v>303</v>
      </c>
      <c r="H131" s="197">
        <v>1024</v>
      </c>
      <c r="I131" s="198"/>
      <c r="J131" s="199">
        <f>ROUND(I131*H131,2)</f>
        <v>0</v>
      </c>
      <c r="K131" s="195" t="s">
        <v>181</v>
      </c>
      <c r="L131" s="61"/>
      <c r="M131" s="200" t="s">
        <v>21</v>
      </c>
      <c r="N131" s="201" t="s">
        <v>43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4" t="s">
        <v>171</v>
      </c>
      <c r="AT131" s="24" t="s">
        <v>167</v>
      </c>
      <c r="AU131" s="24" t="s">
        <v>82</v>
      </c>
      <c r="AY131" s="24" t="s">
        <v>164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80</v>
      </c>
      <c r="BK131" s="204">
        <f>ROUND(I131*H131,2)</f>
        <v>0</v>
      </c>
      <c r="BL131" s="24" t="s">
        <v>171</v>
      </c>
      <c r="BM131" s="24" t="s">
        <v>399</v>
      </c>
    </row>
    <row r="132" spans="2:65" s="1" customFormat="1" ht="27">
      <c r="B132" s="41"/>
      <c r="C132" s="63"/>
      <c r="D132" s="208" t="s">
        <v>173</v>
      </c>
      <c r="E132" s="63"/>
      <c r="F132" s="209" t="s">
        <v>400</v>
      </c>
      <c r="G132" s="63"/>
      <c r="H132" s="63"/>
      <c r="I132" s="163"/>
      <c r="J132" s="63"/>
      <c r="K132" s="63"/>
      <c r="L132" s="61"/>
      <c r="M132" s="207"/>
      <c r="N132" s="42"/>
      <c r="O132" s="42"/>
      <c r="P132" s="42"/>
      <c r="Q132" s="42"/>
      <c r="R132" s="42"/>
      <c r="S132" s="42"/>
      <c r="T132" s="78"/>
      <c r="AT132" s="24" t="s">
        <v>173</v>
      </c>
      <c r="AU132" s="24" t="s">
        <v>82</v>
      </c>
    </row>
    <row r="133" spans="2:65" s="1" customFormat="1" ht="31.5" customHeight="1">
      <c r="B133" s="41"/>
      <c r="C133" s="193" t="s">
        <v>288</v>
      </c>
      <c r="D133" s="193" t="s">
        <v>167</v>
      </c>
      <c r="E133" s="194" t="s">
        <v>401</v>
      </c>
      <c r="F133" s="195" t="s">
        <v>402</v>
      </c>
      <c r="G133" s="196" t="s">
        <v>303</v>
      </c>
      <c r="H133" s="197">
        <v>1024</v>
      </c>
      <c r="I133" s="198"/>
      <c r="J133" s="199">
        <f>ROUND(I133*H133,2)</f>
        <v>0</v>
      </c>
      <c r="K133" s="195" t="s">
        <v>181</v>
      </c>
      <c r="L133" s="61"/>
      <c r="M133" s="200" t="s">
        <v>21</v>
      </c>
      <c r="N133" s="201" t="s">
        <v>43</v>
      </c>
      <c r="O133" s="42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AR133" s="24" t="s">
        <v>171</v>
      </c>
      <c r="AT133" s="24" t="s">
        <v>167</v>
      </c>
      <c r="AU133" s="24" t="s">
        <v>82</v>
      </c>
      <c r="AY133" s="24" t="s">
        <v>164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80</v>
      </c>
      <c r="BK133" s="204">
        <f>ROUND(I133*H133,2)</f>
        <v>0</v>
      </c>
      <c r="BL133" s="24" t="s">
        <v>171</v>
      </c>
      <c r="BM133" s="24" t="s">
        <v>403</v>
      </c>
    </row>
    <row r="134" spans="2:65" s="1" customFormat="1" ht="22.5" customHeight="1">
      <c r="B134" s="41"/>
      <c r="C134" s="193" t="s">
        <v>404</v>
      </c>
      <c r="D134" s="193" t="s">
        <v>167</v>
      </c>
      <c r="E134" s="194" t="s">
        <v>405</v>
      </c>
      <c r="F134" s="195" t="s">
        <v>406</v>
      </c>
      <c r="G134" s="196" t="s">
        <v>303</v>
      </c>
      <c r="H134" s="197">
        <v>1024</v>
      </c>
      <c r="I134" s="198"/>
      <c r="J134" s="199">
        <f>ROUND(I134*H134,2)</f>
        <v>0</v>
      </c>
      <c r="K134" s="195" t="s">
        <v>181</v>
      </c>
      <c r="L134" s="61"/>
      <c r="M134" s="200" t="s">
        <v>21</v>
      </c>
      <c r="N134" s="201" t="s">
        <v>43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171</v>
      </c>
      <c r="AT134" s="24" t="s">
        <v>167</v>
      </c>
      <c r="AU134" s="24" t="s">
        <v>82</v>
      </c>
      <c r="AY134" s="24" t="s">
        <v>164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80</v>
      </c>
      <c r="BK134" s="204">
        <f>ROUND(I134*H134,2)</f>
        <v>0</v>
      </c>
      <c r="BL134" s="24" t="s">
        <v>171</v>
      </c>
      <c r="BM134" s="24" t="s">
        <v>407</v>
      </c>
    </row>
    <row r="135" spans="2:65" s="1" customFormat="1" ht="22.5" customHeight="1">
      <c r="B135" s="41"/>
      <c r="C135" s="193" t="s">
        <v>408</v>
      </c>
      <c r="D135" s="193" t="s">
        <v>167</v>
      </c>
      <c r="E135" s="194" t="s">
        <v>409</v>
      </c>
      <c r="F135" s="195" t="s">
        <v>410</v>
      </c>
      <c r="G135" s="196" t="s">
        <v>314</v>
      </c>
      <c r="H135" s="197">
        <v>21.071999999999999</v>
      </c>
      <c r="I135" s="198"/>
      <c r="J135" s="199">
        <f>ROUND(I135*H135,2)</f>
        <v>0</v>
      </c>
      <c r="K135" s="195" t="s">
        <v>181</v>
      </c>
      <c r="L135" s="61"/>
      <c r="M135" s="200" t="s">
        <v>21</v>
      </c>
      <c r="N135" s="201" t="s">
        <v>43</v>
      </c>
      <c r="O135" s="42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24" t="s">
        <v>171</v>
      </c>
      <c r="AT135" s="24" t="s">
        <v>167</v>
      </c>
      <c r="AU135" s="24" t="s">
        <v>82</v>
      </c>
      <c r="AY135" s="24" t="s">
        <v>164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80</v>
      </c>
      <c r="BK135" s="204">
        <f>ROUND(I135*H135,2)</f>
        <v>0</v>
      </c>
      <c r="BL135" s="24" t="s">
        <v>171</v>
      </c>
      <c r="BM135" s="24" t="s">
        <v>411</v>
      </c>
    </row>
    <row r="136" spans="2:65" s="1" customFormat="1" ht="27">
      <c r="B136" s="41"/>
      <c r="C136" s="63"/>
      <c r="D136" s="205" t="s">
        <v>173</v>
      </c>
      <c r="E136" s="63"/>
      <c r="F136" s="206" t="s">
        <v>412</v>
      </c>
      <c r="G136" s="63"/>
      <c r="H136" s="63"/>
      <c r="I136" s="163"/>
      <c r="J136" s="63"/>
      <c r="K136" s="63"/>
      <c r="L136" s="61"/>
      <c r="M136" s="207"/>
      <c r="N136" s="42"/>
      <c r="O136" s="42"/>
      <c r="P136" s="42"/>
      <c r="Q136" s="42"/>
      <c r="R136" s="42"/>
      <c r="S136" s="42"/>
      <c r="T136" s="78"/>
      <c r="AT136" s="24" t="s">
        <v>173</v>
      </c>
      <c r="AU136" s="24" t="s">
        <v>82</v>
      </c>
    </row>
    <row r="137" spans="2:65" s="11" customFormat="1" ht="13.5">
      <c r="B137" s="213"/>
      <c r="C137" s="214"/>
      <c r="D137" s="205" t="s">
        <v>326</v>
      </c>
      <c r="E137" s="224" t="s">
        <v>21</v>
      </c>
      <c r="F137" s="225" t="s">
        <v>413</v>
      </c>
      <c r="G137" s="214"/>
      <c r="H137" s="226">
        <v>7.024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326</v>
      </c>
      <c r="AU137" s="223" t="s">
        <v>82</v>
      </c>
      <c r="AV137" s="11" t="s">
        <v>82</v>
      </c>
      <c r="AW137" s="11" t="s">
        <v>35</v>
      </c>
      <c r="AX137" s="11" t="s">
        <v>80</v>
      </c>
      <c r="AY137" s="223" t="s">
        <v>164</v>
      </c>
    </row>
    <row r="138" spans="2:65" s="11" customFormat="1" ht="13.5">
      <c r="B138" s="213"/>
      <c r="C138" s="214"/>
      <c r="D138" s="205" t="s">
        <v>326</v>
      </c>
      <c r="E138" s="214"/>
      <c r="F138" s="225" t="s">
        <v>414</v>
      </c>
      <c r="G138" s="214"/>
      <c r="H138" s="226">
        <v>21.071999999999999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326</v>
      </c>
      <c r="AU138" s="223" t="s">
        <v>82</v>
      </c>
      <c r="AV138" s="11" t="s">
        <v>82</v>
      </c>
      <c r="AW138" s="11" t="s">
        <v>6</v>
      </c>
      <c r="AX138" s="11" t="s">
        <v>80</v>
      </c>
      <c r="AY138" s="223" t="s">
        <v>164</v>
      </c>
    </row>
    <row r="139" spans="2:65" s="10" customFormat="1" ht="29.85" customHeight="1">
      <c r="B139" s="176"/>
      <c r="C139" s="177"/>
      <c r="D139" s="190" t="s">
        <v>71</v>
      </c>
      <c r="E139" s="191" t="s">
        <v>177</v>
      </c>
      <c r="F139" s="191" t="s">
        <v>415</v>
      </c>
      <c r="G139" s="177"/>
      <c r="H139" s="177"/>
      <c r="I139" s="180"/>
      <c r="J139" s="192">
        <f>BK139</f>
        <v>0</v>
      </c>
      <c r="K139" s="177"/>
      <c r="L139" s="182"/>
      <c r="M139" s="183"/>
      <c r="N139" s="184"/>
      <c r="O139" s="184"/>
      <c r="P139" s="185">
        <f>SUM(P140:P184)</f>
        <v>0</v>
      </c>
      <c r="Q139" s="184"/>
      <c r="R139" s="185">
        <f>SUM(R140:R184)</f>
        <v>77.417062490000006</v>
      </c>
      <c r="S139" s="184"/>
      <c r="T139" s="186">
        <f>SUM(T140:T184)</f>
        <v>0</v>
      </c>
      <c r="AR139" s="187" t="s">
        <v>80</v>
      </c>
      <c r="AT139" s="188" t="s">
        <v>71</v>
      </c>
      <c r="AU139" s="188" t="s">
        <v>80</v>
      </c>
      <c r="AY139" s="187" t="s">
        <v>164</v>
      </c>
      <c r="BK139" s="189">
        <f>SUM(BK140:BK184)</f>
        <v>0</v>
      </c>
    </row>
    <row r="140" spans="2:65" s="1" customFormat="1" ht="22.5" customHeight="1">
      <c r="B140" s="41"/>
      <c r="C140" s="193" t="s">
        <v>416</v>
      </c>
      <c r="D140" s="193" t="s">
        <v>167</v>
      </c>
      <c r="E140" s="194" t="s">
        <v>417</v>
      </c>
      <c r="F140" s="195" t="s">
        <v>418</v>
      </c>
      <c r="G140" s="196" t="s">
        <v>303</v>
      </c>
      <c r="H140" s="197">
        <v>1922.2809999999999</v>
      </c>
      <c r="I140" s="198"/>
      <c r="J140" s="199">
        <f>ROUND(I140*H140,2)</f>
        <v>0</v>
      </c>
      <c r="K140" s="195" t="s">
        <v>21</v>
      </c>
      <c r="L140" s="61"/>
      <c r="M140" s="200" t="s">
        <v>21</v>
      </c>
      <c r="N140" s="201" t="s">
        <v>43</v>
      </c>
      <c r="O140" s="42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24" t="s">
        <v>171</v>
      </c>
      <c r="AT140" s="24" t="s">
        <v>167</v>
      </c>
      <c r="AU140" s="24" t="s">
        <v>82</v>
      </c>
      <c r="AY140" s="24" t="s">
        <v>164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80</v>
      </c>
      <c r="BK140" s="204">
        <f>ROUND(I140*H140,2)</f>
        <v>0</v>
      </c>
      <c r="BL140" s="24" t="s">
        <v>171</v>
      </c>
      <c r="BM140" s="24" t="s">
        <v>419</v>
      </c>
    </row>
    <row r="141" spans="2:65" s="1" customFormat="1" ht="67.5">
      <c r="B141" s="41"/>
      <c r="C141" s="63"/>
      <c r="D141" s="205" t="s">
        <v>173</v>
      </c>
      <c r="E141" s="63"/>
      <c r="F141" s="206" t="s">
        <v>420</v>
      </c>
      <c r="G141" s="63"/>
      <c r="H141" s="63"/>
      <c r="I141" s="163"/>
      <c r="J141" s="63"/>
      <c r="K141" s="63"/>
      <c r="L141" s="61"/>
      <c r="M141" s="207"/>
      <c r="N141" s="42"/>
      <c r="O141" s="42"/>
      <c r="P141" s="42"/>
      <c r="Q141" s="42"/>
      <c r="R141" s="42"/>
      <c r="S141" s="42"/>
      <c r="T141" s="78"/>
      <c r="AT141" s="24" t="s">
        <v>173</v>
      </c>
      <c r="AU141" s="24" t="s">
        <v>82</v>
      </c>
    </row>
    <row r="142" spans="2:65" s="11" customFormat="1" ht="13.5">
      <c r="B142" s="213"/>
      <c r="C142" s="214"/>
      <c r="D142" s="205" t="s">
        <v>326</v>
      </c>
      <c r="E142" s="224" t="s">
        <v>21</v>
      </c>
      <c r="F142" s="225" t="s">
        <v>351</v>
      </c>
      <c r="G142" s="214"/>
      <c r="H142" s="226">
        <v>21.617999999999999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326</v>
      </c>
      <c r="AU142" s="223" t="s">
        <v>82</v>
      </c>
      <c r="AV142" s="11" t="s">
        <v>82</v>
      </c>
      <c r="AW142" s="11" t="s">
        <v>35</v>
      </c>
      <c r="AX142" s="11" t="s">
        <v>72</v>
      </c>
      <c r="AY142" s="223" t="s">
        <v>164</v>
      </c>
    </row>
    <row r="143" spans="2:65" s="11" customFormat="1" ht="13.5">
      <c r="B143" s="213"/>
      <c r="C143" s="214"/>
      <c r="D143" s="205" t="s">
        <v>326</v>
      </c>
      <c r="E143" s="224" t="s">
        <v>21</v>
      </c>
      <c r="F143" s="225" t="s">
        <v>352</v>
      </c>
      <c r="G143" s="214"/>
      <c r="H143" s="226">
        <v>81.272000000000006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326</v>
      </c>
      <c r="AU143" s="223" t="s">
        <v>82</v>
      </c>
      <c r="AV143" s="11" t="s">
        <v>82</v>
      </c>
      <c r="AW143" s="11" t="s">
        <v>35</v>
      </c>
      <c r="AX143" s="11" t="s">
        <v>72</v>
      </c>
      <c r="AY143" s="223" t="s">
        <v>164</v>
      </c>
    </row>
    <row r="144" spans="2:65" s="11" customFormat="1" ht="13.5">
      <c r="B144" s="213"/>
      <c r="C144" s="214"/>
      <c r="D144" s="205" t="s">
        <v>326</v>
      </c>
      <c r="E144" s="224" t="s">
        <v>21</v>
      </c>
      <c r="F144" s="225" t="s">
        <v>353</v>
      </c>
      <c r="G144" s="214"/>
      <c r="H144" s="226">
        <v>160.221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326</v>
      </c>
      <c r="AU144" s="223" t="s">
        <v>82</v>
      </c>
      <c r="AV144" s="11" t="s">
        <v>82</v>
      </c>
      <c r="AW144" s="11" t="s">
        <v>35</v>
      </c>
      <c r="AX144" s="11" t="s">
        <v>72</v>
      </c>
      <c r="AY144" s="223" t="s">
        <v>164</v>
      </c>
    </row>
    <row r="145" spans="2:65" s="11" customFormat="1" ht="13.5">
      <c r="B145" s="213"/>
      <c r="C145" s="214"/>
      <c r="D145" s="205" t="s">
        <v>326</v>
      </c>
      <c r="E145" s="224" t="s">
        <v>21</v>
      </c>
      <c r="F145" s="225" t="s">
        <v>355</v>
      </c>
      <c r="G145" s="214"/>
      <c r="H145" s="226">
        <v>102.24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326</v>
      </c>
      <c r="AU145" s="223" t="s">
        <v>82</v>
      </c>
      <c r="AV145" s="11" t="s">
        <v>82</v>
      </c>
      <c r="AW145" s="11" t="s">
        <v>35</v>
      </c>
      <c r="AX145" s="11" t="s">
        <v>72</v>
      </c>
      <c r="AY145" s="223" t="s">
        <v>164</v>
      </c>
    </row>
    <row r="146" spans="2:65" s="11" customFormat="1" ht="13.5">
      <c r="B146" s="213"/>
      <c r="C146" s="214"/>
      <c r="D146" s="208" t="s">
        <v>326</v>
      </c>
      <c r="E146" s="215" t="s">
        <v>21</v>
      </c>
      <c r="F146" s="216" t="s">
        <v>356</v>
      </c>
      <c r="G146" s="214"/>
      <c r="H146" s="217">
        <v>1556.93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326</v>
      </c>
      <c r="AU146" s="223" t="s">
        <v>82</v>
      </c>
      <c r="AV146" s="11" t="s">
        <v>82</v>
      </c>
      <c r="AW146" s="11" t="s">
        <v>35</v>
      </c>
      <c r="AX146" s="11" t="s">
        <v>72</v>
      </c>
      <c r="AY146" s="223" t="s">
        <v>164</v>
      </c>
    </row>
    <row r="147" spans="2:65" s="1" customFormat="1" ht="22.5" customHeight="1">
      <c r="B147" s="41"/>
      <c r="C147" s="193" t="s">
        <v>421</v>
      </c>
      <c r="D147" s="193" t="s">
        <v>167</v>
      </c>
      <c r="E147" s="194" t="s">
        <v>422</v>
      </c>
      <c r="F147" s="195" t="s">
        <v>423</v>
      </c>
      <c r="G147" s="196" t="s">
        <v>303</v>
      </c>
      <c r="H147" s="197">
        <v>81.272000000000006</v>
      </c>
      <c r="I147" s="198"/>
      <c r="J147" s="199">
        <f>ROUND(I147*H147,2)</f>
        <v>0</v>
      </c>
      <c r="K147" s="195" t="s">
        <v>181</v>
      </c>
      <c r="L147" s="61"/>
      <c r="M147" s="200" t="s">
        <v>21</v>
      </c>
      <c r="N147" s="201" t="s">
        <v>43</v>
      </c>
      <c r="O147" s="42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AR147" s="24" t="s">
        <v>171</v>
      </c>
      <c r="AT147" s="24" t="s">
        <v>167</v>
      </c>
      <c r="AU147" s="24" t="s">
        <v>82</v>
      </c>
      <c r="AY147" s="24" t="s">
        <v>164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80</v>
      </c>
      <c r="BK147" s="204">
        <f>ROUND(I147*H147,2)</f>
        <v>0</v>
      </c>
      <c r="BL147" s="24" t="s">
        <v>171</v>
      </c>
      <c r="BM147" s="24" t="s">
        <v>424</v>
      </c>
    </row>
    <row r="148" spans="2:65" s="1" customFormat="1" ht="27">
      <c r="B148" s="41"/>
      <c r="C148" s="63"/>
      <c r="D148" s="208" t="s">
        <v>173</v>
      </c>
      <c r="E148" s="63"/>
      <c r="F148" s="209" t="s">
        <v>425</v>
      </c>
      <c r="G148" s="63"/>
      <c r="H148" s="63"/>
      <c r="I148" s="163"/>
      <c r="J148" s="63"/>
      <c r="K148" s="63"/>
      <c r="L148" s="61"/>
      <c r="M148" s="207"/>
      <c r="N148" s="42"/>
      <c r="O148" s="42"/>
      <c r="P148" s="42"/>
      <c r="Q148" s="42"/>
      <c r="R148" s="42"/>
      <c r="S148" s="42"/>
      <c r="T148" s="78"/>
      <c r="AT148" s="24" t="s">
        <v>173</v>
      </c>
      <c r="AU148" s="24" t="s">
        <v>82</v>
      </c>
    </row>
    <row r="149" spans="2:65" s="1" customFormat="1" ht="22.5" customHeight="1">
      <c r="B149" s="41"/>
      <c r="C149" s="193" t="s">
        <v>426</v>
      </c>
      <c r="D149" s="193" t="s">
        <v>167</v>
      </c>
      <c r="E149" s="194" t="s">
        <v>427</v>
      </c>
      <c r="F149" s="195" t="s">
        <v>428</v>
      </c>
      <c r="G149" s="196" t="s">
        <v>303</v>
      </c>
      <c r="H149" s="197">
        <v>102.89</v>
      </c>
      <c r="I149" s="198"/>
      <c r="J149" s="199">
        <f>ROUND(I149*H149,2)</f>
        <v>0</v>
      </c>
      <c r="K149" s="195" t="s">
        <v>181</v>
      </c>
      <c r="L149" s="61"/>
      <c r="M149" s="200" t="s">
        <v>21</v>
      </c>
      <c r="N149" s="201" t="s">
        <v>43</v>
      </c>
      <c r="O149" s="42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24" t="s">
        <v>171</v>
      </c>
      <c r="AT149" s="24" t="s">
        <v>167</v>
      </c>
      <c r="AU149" s="24" t="s">
        <v>82</v>
      </c>
      <c r="AY149" s="24" t="s">
        <v>164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80</v>
      </c>
      <c r="BK149" s="204">
        <f>ROUND(I149*H149,2)</f>
        <v>0</v>
      </c>
      <c r="BL149" s="24" t="s">
        <v>171</v>
      </c>
      <c r="BM149" s="24" t="s">
        <v>429</v>
      </c>
    </row>
    <row r="150" spans="2:65" s="1" customFormat="1" ht="27">
      <c r="B150" s="41"/>
      <c r="C150" s="63"/>
      <c r="D150" s="205" t="s">
        <v>173</v>
      </c>
      <c r="E150" s="63"/>
      <c r="F150" s="206" t="s">
        <v>430</v>
      </c>
      <c r="G150" s="63"/>
      <c r="H150" s="63"/>
      <c r="I150" s="163"/>
      <c r="J150" s="63"/>
      <c r="K150" s="63"/>
      <c r="L150" s="61"/>
      <c r="M150" s="207"/>
      <c r="N150" s="42"/>
      <c r="O150" s="42"/>
      <c r="P150" s="42"/>
      <c r="Q150" s="42"/>
      <c r="R150" s="42"/>
      <c r="S150" s="42"/>
      <c r="T150" s="78"/>
      <c r="AT150" s="24" t="s">
        <v>173</v>
      </c>
      <c r="AU150" s="24" t="s">
        <v>82</v>
      </c>
    </row>
    <row r="151" spans="2:65" s="11" customFormat="1" ht="13.5">
      <c r="B151" s="213"/>
      <c r="C151" s="214"/>
      <c r="D151" s="205" t="s">
        <v>326</v>
      </c>
      <c r="E151" s="224" t="s">
        <v>21</v>
      </c>
      <c r="F151" s="225" t="s">
        <v>352</v>
      </c>
      <c r="G151" s="214"/>
      <c r="H151" s="226">
        <v>81.272000000000006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326</v>
      </c>
      <c r="AU151" s="223" t="s">
        <v>82</v>
      </c>
      <c r="AV151" s="11" t="s">
        <v>82</v>
      </c>
      <c r="AW151" s="11" t="s">
        <v>35</v>
      </c>
      <c r="AX151" s="11" t="s">
        <v>72</v>
      </c>
      <c r="AY151" s="223" t="s">
        <v>164</v>
      </c>
    </row>
    <row r="152" spans="2:65" s="11" customFormat="1" ht="13.5">
      <c r="B152" s="213"/>
      <c r="C152" s="214"/>
      <c r="D152" s="205" t="s">
        <v>326</v>
      </c>
      <c r="E152" s="224" t="s">
        <v>21</v>
      </c>
      <c r="F152" s="225" t="s">
        <v>351</v>
      </c>
      <c r="G152" s="214"/>
      <c r="H152" s="226">
        <v>21.617999999999999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326</v>
      </c>
      <c r="AU152" s="223" t="s">
        <v>82</v>
      </c>
      <c r="AV152" s="11" t="s">
        <v>82</v>
      </c>
      <c r="AW152" s="11" t="s">
        <v>35</v>
      </c>
      <c r="AX152" s="11" t="s">
        <v>72</v>
      </c>
      <c r="AY152" s="223" t="s">
        <v>164</v>
      </c>
    </row>
    <row r="153" spans="2:65" s="12" customFormat="1" ht="13.5">
      <c r="B153" s="227"/>
      <c r="C153" s="228"/>
      <c r="D153" s="208" t="s">
        <v>326</v>
      </c>
      <c r="E153" s="229" t="s">
        <v>21</v>
      </c>
      <c r="F153" s="230" t="s">
        <v>357</v>
      </c>
      <c r="G153" s="228"/>
      <c r="H153" s="231">
        <v>102.89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326</v>
      </c>
      <c r="AU153" s="237" t="s">
        <v>82</v>
      </c>
      <c r="AV153" s="12" t="s">
        <v>171</v>
      </c>
      <c r="AW153" s="12" t="s">
        <v>35</v>
      </c>
      <c r="AX153" s="12" t="s">
        <v>80</v>
      </c>
      <c r="AY153" s="237" t="s">
        <v>164</v>
      </c>
    </row>
    <row r="154" spans="2:65" s="1" customFormat="1" ht="22.5" customHeight="1">
      <c r="B154" s="41"/>
      <c r="C154" s="193" t="s">
        <v>431</v>
      </c>
      <c r="D154" s="193" t="s">
        <v>167</v>
      </c>
      <c r="E154" s="194" t="s">
        <v>432</v>
      </c>
      <c r="F154" s="195" t="s">
        <v>433</v>
      </c>
      <c r="G154" s="196" t="s">
        <v>303</v>
      </c>
      <c r="H154" s="197">
        <v>1819.3910000000001</v>
      </c>
      <c r="I154" s="198"/>
      <c r="J154" s="199">
        <f>ROUND(I154*H154,2)</f>
        <v>0</v>
      </c>
      <c r="K154" s="195" t="s">
        <v>181</v>
      </c>
      <c r="L154" s="61"/>
      <c r="M154" s="200" t="s">
        <v>21</v>
      </c>
      <c r="N154" s="201" t="s">
        <v>43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4" t="s">
        <v>171</v>
      </c>
      <c r="AT154" s="24" t="s">
        <v>167</v>
      </c>
      <c r="AU154" s="24" t="s">
        <v>82</v>
      </c>
      <c r="AY154" s="24" t="s">
        <v>164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80</v>
      </c>
      <c r="BK154" s="204">
        <f>ROUND(I154*H154,2)</f>
        <v>0</v>
      </c>
      <c r="BL154" s="24" t="s">
        <v>171</v>
      </c>
      <c r="BM154" s="24" t="s">
        <v>434</v>
      </c>
    </row>
    <row r="155" spans="2:65" s="1" customFormat="1" ht="27">
      <c r="B155" s="41"/>
      <c r="C155" s="63"/>
      <c r="D155" s="205" t="s">
        <v>173</v>
      </c>
      <c r="E155" s="63"/>
      <c r="F155" s="206" t="s">
        <v>435</v>
      </c>
      <c r="G155" s="63"/>
      <c r="H155" s="63"/>
      <c r="I155" s="163"/>
      <c r="J155" s="63"/>
      <c r="K155" s="63"/>
      <c r="L155" s="61"/>
      <c r="M155" s="207"/>
      <c r="N155" s="42"/>
      <c r="O155" s="42"/>
      <c r="P155" s="42"/>
      <c r="Q155" s="42"/>
      <c r="R155" s="42"/>
      <c r="S155" s="42"/>
      <c r="T155" s="78"/>
      <c r="AT155" s="24" t="s">
        <v>173</v>
      </c>
      <c r="AU155" s="24" t="s">
        <v>82</v>
      </c>
    </row>
    <row r="156" spans="2:65" s="11" customFormat="1" ht="13.5">
      <c r="B156" s="213"/>
      <c r="C156" s="214"/>
      <c r="D156" s="205" t="s">
        <v>326</v>
      </c>
      <c r="E156" s="224" t="s">
        <v>21</v>
      </c>
      <c r="F156" s="225" t="s">
        <v>436</v>
      </c>
      <c r="G156" s="214"/>
      <c r="H156" s="226">
        <v>1556.93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326</v>
      </c>
      <c r="AU156" s="223" t="s">
        <v>82</v>
      </c>
      <c r="AV156" s="11" t="s">
        <v>82</v>
      </c>
      <c r="AW156" s="11" t="s">
        <v>35</v>
      </c>
      <c r="AX156" s="11" t="s">
        <v>72</v>
      </c>
      <c r="AY156" s="223" t="s">
        <v>164</v>
      </c>
    </row>
    <row r="157" spans="2:65" s="11" customFormat="1" ht="13.5">
      <c r="B157" s="213"/>
      <c r="C157" s="214"/>
      <c r="D157" s="205" t="s">
        <v>326</v>
      </c>
      <c r="E157" s="224" t="s">
        <v>21</v>
      </c>
      <c r="F157" s="225" t="s">
        <v>437</v>
      </c>
      <c r="G157" s="214"/>
      <c r="H157" s="226">
        <v>160.221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326</v>
      </c>
      <c r="AU157" s="223" t="s">
        <v>82</v>
      </c>
      <c r="AV157" s="11" t="s">
        <v>82</v>
      </c>
      <c r="AW157" s="11" t="s">
        <v>35</v>
      </c>
      <c r="AX157" s="11" t="s">
        <v>72</v>
      </c>
      <c r="AY157" s="223" t="s">
        <v>164</v>
      </c>
    </row>
    <row r="158" spans="2:65" s="11" customFormat="1" ht="13.5">
      <c r="B158" s="213"/>
      <c r="C158" s="214"/>
      <c r="D158" s="205" t="s">
        <v>326</v>
      </c>
      <c r="E158" s="224" t="s">
        <v>21</v>
      </c>
      <c r="F158" s="225" t="s">
        <v>438</v>
      </c>
      <c r="G158" s="214"/>
      <c r="H158" s="226">
        <v>102.24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326</v>
      </c>
      <c r="AU158" s="223" t="s">
        <v>82</v>
      </c>
      <c r="AV158" s="11" t="s">
        <v>82</v>
      </c>
      <c r="AW158" s="11" t="s">
        <v>35</v>
      </c>
      <c r="AX158" s="11" t="s">
        <v>72</v>
      </c>
      <c r="AY158" s="223" t="s">
        <v>164</v>
      </c>
    </row>
    <row r="159" spans="2:65" s="12" customFormat="1" ht="13.5">
      <c r="B159" s="227"/>
      <c r="C159" s="228"/>
      <c r="D159" s="208" t="s">
        <v>326</v>
      </c>
      <c r="E159" s="229" t="s">
        <v>21</v>
      </c>
      <c r="F159" s="230" t="s">
        <v>357</v>
      </c>
      <c r="G159" s="228"/>
      <c r="H159" s="231">
        <v>1819.3910000000001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326</v>
      </c>
      <c r="AU159" s="237" t="s">
        <v>82</v>
      </c>
      <c r="AV159" s="12" t="s">
        <v>171</v>
      </c>
      <c r="AW159" s="12" t="s">
        <v>35</v>
      </c>
      <c r="AX159" s="12" t="s">
        <v>80</v>
      </c>
      <c r="AY159" s="237" t="s">
        <v>164</v>
      </c>
    </row>
    <row r="160" spans="2:65" s="1" customFormat="1" ht="31.5" customHeight="1">
      <c r="B160" s="41"/>
      <c r="C160" s="193" t="s">
        <v>439</v>
      </c>
      <c r="D160" s="193" t="s">
        <v>167</v>
      </c>
      <c r="E160" s="194" t="s">
        <v>440</v>
      </c>
      <c r="F160" s="195" t="s">
        <v>441</v>
      </c>
      <c r="G160" s="196" t="s">
        <v>303</v>
      </c>
      <c r="H160" s="197">
        <v>1841.009</v>
      </c>
      <c r="I160" s="198"/>
      <c r="J160" s="199">
        <f>ROUND(I160*H160,2)</f>
        <v>0</v>
      </c>
      <c r="K160" s="195" t="s">
        <v>181</v>
      </c>
      <c r="L160" s="61"/>
      <c r="M160" s="200" t="s">
        <v>21</v>
      </c>
      <c r="N160" s="201" t="s">
        <v>43</v>
      </c>
      <c r="O160" s="42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AR160" s="24" t="s">
        <v>171</v>
      </c>
      <c r="AT160" s="24" t="s">
        <v>167</v>
      </c>
      <c r="AU160" s="24" t="s">
        <v>82</v>
      </c>
      <c r="AY160" s="24" t="s">
        <v>164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80</v>
      </c>
      <c r="BK160" s="204">
        <f>ROUND(I160*H160,2)</f>
        <v>0</v>
      </c>
      <c r="BL160" s="24" t="s">
        <v>171</v>
      </c>
      <c r="BM160" s="24" t="s">
        <v>442</v>
      </c>
    </row>
    <row r="161" spans="2:65" s="11" customFormat="1" ht="13.5">
      <c r="B161" s="213"/>
      <c r="C161" s="214"/>
      <c r="D161" s="205" t="s">
        <v>326</v>
      </c>
      <c r="E161" s="224" t="s">
        <v>21</v>
      </c>
      <c r="F161" s="225" t="s">
        <v>443</v>
      </c>
      <c r="G161" s="214"/>
      <c r="H161" s="226">
        <v>1659.17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326</v>
      </c>
      <c r="AU161" s="223" t="s">
        <v>82</v>
      </c>
      <c r="AV161" s="11" t="s">
        <v>82</v>
      </c>
      <c r="AW161" s="11" t="s">
        <v>35</v>
      </c>
      <c r="AX161" s="11" t="s">
        <v>72</v>
      </c>
      <c r="AY161" s="223" t="s">
        <v>164</v>
      </c>
    </row>
    <row r="162" spans="2:65" s="11" customFormat="1" ht="13.5">
      <c r="B162" s="213"/>
      <c r="C162" s="214"/>
      <c r="D162" s="205" t="s">
        <v>326</v>
      </c>
      <c r="E162" s="224" t="s">
        <v>21</v>
      </c>
      <c r="F162" s="225" t="s">
        <v>444</v>
      </c>
      <c r="G162" s="214"/>
      <c r="H162" s="226">
        <v>21.617999999999999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326</v>
      </c>
      <c r="AU162" s="223" t="s">
        <v>82</v>
      </c>
      <c r="AV162" s="11" t="s">
        <v>82</v>
      </c>
      <c r="AW162" s="11" t="s">
        <v>35</v>
      </c>
      <c r="AX162" s="11" t="s">
        <v>72</v>
      </c>
      <c r="AY162" s="223" t="s">
        <v>164</v>
      </c>
    </row>
    <row r="163" spans="2:65" s="11" customFormat="1" ht="13.5">
      <c r="B163" s="213"/>
      <c r="C163" s="214"/>
      <c r="D163" s="205" t="s">
        <v>326</v>
      </c>
      <c r="E163" s="224" t="s">
        <v>21</v>
      </c>
      <c r="F163" s="225" t="s">
        <v>437</v>
      </c>
      <c r="G163" s="214"/>
      <c r="H163" s="226">
        <v>160.221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326</v>
      </c>
      <c r="AU163" s="223" t="s">
        <v>82</v>
      </c>
      <c r="AV163" s="11" t="s">
        <v>82</v>
      </c>
      <c r="AW163" s="11" t="s">
        <v>35</v>
      </c>
      <c r="AX163" s="11" t="s">
        <v>72</v>
      </c>
      <c r="AY163" s="223" t="s">
        <v>164</v>
      </c>
    </row>
    <row r="164" spans="2:65" s="12" customFormat="1" ht="13.5">
      <c r="B164" s="227"/>
      <c r="C164" s="228"/>
      <c r="D164" s="208" t="s">
        <v>326</v>
      </c>
      <c r="E164" s="229" t="s">
        <v>21</v>
      </c>
      <c r="F164" s="230" t="s">
        <v>357</v>
      </c>
      <c r="G164" s="228"/>
      <c r="H164" s="231">
        <v>1841.009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326</v>
      </c>
      <c r="AU164" s="237" t="s">
        <v>82</v>
      </c>
      <c r="AV164" s="12" t="s">
        <v>171</v>
      </c>
      <c r="AW164" s="12" t="s">
        <v>35</v>
      </c>
      <c r="AX164" s="12" t="s">
        <v>80</v>
      </c>
      <c r="AY164" s="237" t="s">
        <v>164</v>
      </c>
    </row>
    <row r="165" spans="2:65" s="1" customFormat="1" ht="31.5" customHeight="1">
      <c r="B165" s="41"/>
      <c r="C165" s="193" t="s">
        <v>445</v>
      </c>
      <c r="D165" s="193" t="s">
        <v>167</v>
      </c>
      <c r="E165" s="194" t="s">
        <v>446</v>
      </c>
      <c r="F165" s="195" t="s">
        <v>447</v>
      </c>
      <c r="G165" s="196" t="s">
        <v>303</v>
      </c>
      <c r="H165" s="197">
        <v>1717.1510000000001</v>
      </c>
      <c r="I165" s="198"/>
      <c r="J165" s="199">
        <f>ROUND(I165*H165,2)</f>
        <v>0</v>
      </c>
      <c r="K165" s="195" t="s">
        <v>21</v>
      </c>
      <c r="L165" s="61"/>
      <c r="M165" s="200" t="s">
        <v>21</v>
      </c>
      <c r="N165" s="201" t="s">
        <v>43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24" t="s">
        <v>171</v>
      </c>
      <c r="AT165" s="24" t="s">
        <v>167</v>
      </c>
      <c r="AU165" s="24" t="s">
        <v>82</v>
      </c>
      <c r="AY165" s="24" t="s">
        <v>164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80</v>
      </c>
      <c r="BK165" s="204">
        <f>ROUND(I165*H165,2)</f>
        <v>0</v>
      </c>
      <c r="BL165" s="24" t="s">
        <v>171</v>
      </c>
      <c r="BM165" s="24" t="s">
        <v>448</v>
      </c>
    </row>
    <row r="166" spans="2:65" s="11" customFormat="1" ht="13.5">
      <c r="B166" s="213"/>
      <c r="C166" s="214"/>
      <c r="D166" s="208" t="s">
        <v>326</v>
      </c>
      <c r="E166" s="215" t="s">
        <v>21</v>
      </c>
      <c r="F166" s="216" t="s">
        <v>449</v>
      </c>
      <c r="G166" s="214"/>
      <c r="H166" s="217">
        <v>1717.1510000000001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326</v>
      </c>
      <c r="AU166" s="223" t="s">
        <v>82</v>
      </c>
      <c r="AV166" s="11" t="s">
        <v>82</v>
      </c>
      <c r="AW166" s="11" t="s">
        <v>35</v>
      </c>
      <c r="AX166" s="11" t="s">
        <v>80</v>
      </c>
      <c r="AY166" s="223" t="s">
        <v>164</v>
      </c>
    </row>
    <row r="167" spans="2:65" s="1" customFormat="1" ht="31.5" customHeight="1">
      <c r="B167" s="41"/>
      <c r="C167" s="193" t="s">
        <v>450</v>
      </c>
      <c r="D167" s="193" t="s">
        <v>167</v>
      </c>
      <c r="E167" s="194" t="s">
        <v>451</v>
      </c>
      <c r="F167" s="195" t="s">
        <v>452</v>
      </c>
      <c r="G167" s="196" t="s">
        <v>303</v>
      </c>
      <c r="H167" s="197">
        <v>155.107</v>
      </c>
      <c r="I167" s="198"/>
      <c r="J167" s="199">
        <f>ROUND(I167*H167,2)</f>
        <v>0</v>
      </c>
      <c r="K167" s="195" t="s">
        <v>181</v>
      </c>
      <c r="L167" s="61"/>
      <c r="M167" s="200" t="s">
        <v>21</v>
      </c>
      <c r="N167" s="201" t="s">
        <v>43</v>
      </c>
      <c r="O167" s="42"/>
      <c r="P167" s="202">
        <f>O167*H167</f>
        <v>0</v>
      </c>
      <c r="Q167" s="202">
        <v>0.27799000000000001</v>
      </c>
      <c r="R167" s="202">
        <f>Q167*H167</f>
        <v>43.118194930000001</v>
      </c>
      <c r="S167" s="202">
        <v>0</v>
      </c>
      <c r="T167" s="203">
        <f>S167*H167</f>
        <v>0</v>
      </c>
      <c r="AR167" s="24" t="s">
        <v>171</v>
      </c>
      <c r="AT167" s="24" t="s">
        <v>167</v>
      </c>
      <c r="AU167" s="24" t="s">
        <v>82</v>
      </c>
      <c r="AY167" s="24" t="s">
        <v>164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24" t="s">
        <v>80</v>
      </c>
      <c r="BK167" s="204">
        <f>ROUND(I167*H167,2)</f>
        <v>0</v>
      </c>
      <c r="BL167" s="24" t="s">
        <v>171</v>
      </c>
      <c r="BM167" s="24" t="s">
        <v>453</v>
      </c>
    </row>
    <row r="168" spans="2:65" s="1" customFormat="1" ht="22.5" customHeight="1">
      <c r="B168" s="41"/>
      <c r="C168" s="193" t="s">
        <v>454</v>
      </c>
      <c r="D168" s="193" t="s">
        <v>167</v>
      </c>
      <c r="E168" s="194" t="s">
        <v>455</v>
      </c>
      <c r="F168" s="195" t="s">
        <v>456</v>
      </c>
      <c r="G168" s="196" t="s">
        <v>303</v>
      </c>
      <c r="H168" s="197">
        <v>1717.1510000000001</v>
      </c>
      <c r="I168" s="198"/>
      <c r="J168" s="199">
        <f>ROUND(I168*H168,2)</f>
        <v>0</v>
      </c>
      <c r="K168" s="195" t="s">
        <v>181</v>
      </c>
      <c r="L168" s="61"/>
      <c r="M168" s="200" t="s">
        <v>21</v>
      </c>
      <c r="N168" s="201" t="s">
        <v>43</v>
      </c>
      <c r="O168" s="42"/>
      <c r="P168" s="202">
        <f>O168*H168</f>
        <v>0</v>
      </c>
      <c r="Q168" s="202">
        <v>3.4000000000000002E-4</v>
      </c>
      <c r="R168" s="202">
        <f>Q168*H168</f>
        <v>0.58383134000000003</v>
      </c>
      <c r="S168" s="202">
        <v>0</v>
      </c>
      <c r="T168" s="203">
        <f>S168*H168</f>
        <v>0</v>
      </c>
      <c r="AR168" s="24" t="s">
        <v>171</v>
      </c>
      <c r="AT168" s="24" t="s">
        <v>167</v>
      </c>
      <c r="AU168" s="24" t="s">
        <v>82</v>
      </c>
      <c r="AY168" s="24" t="s">
        <v>164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80</v>
      </c>
      <c r="BK168" s="204">
        <f>ROUND(I168*H168,2)</f>
        <v>0</v>
      </c>
      <c r="BL168" s="24" t="s">
        <v>171</v>
      </c>
      <c r="BM168" s="24" t="s">
        <v>457</v>
      </c>
    </row>
    <row r="169" spans="2:65" s="11" customFormat="1" ht="13.5">
      <c r="B169" s="213"/>
      <c r="C169" s="214"/>
      <c r="D169" s="205" t="s">
        <v>326</v>
      </c>
      <c r="E169" s="224" t="s">
        <v>21</v>
      </c>
      <c r="F169" s="225" t="s">
        <v>449</v>
      </c>
      <c r="G169" s="214"/>
      <c r="H169" s="226">
        <v>1717.1510000000001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326</v>
      </c>
      <c r="AU169" s="223" t="s">
        <v>82</v>
      </c>
      <c r="AV169" s="11" t="s">
        <v>82</v>
      </c>
      <c r="AW169" s="11" t="s">
        <v>35</v>
      </c>
      <c r="AX169" s="11" t="s">
        <v>72</v>
      </c>
      <c r="AY169" s="223" t="s">
        <v>164</v>
      </c>
    </row>
    <row r="170" spans="2:65" s="12" customFormat="1" ht="13.5">
      <c r="B170" s="227"/>
      <c r="C170" s="228"/>
      <c r="D170" s="208" t="s">
        <v>326</v>
      </c>
      <c r="E170" s="229" t="s">
        <v>21</v>
      </c>
      <c r="F170" s="230" t="s">
        <v>357</v>
      </c>
      <c r="G170" s="228"/>
      <c r="H170" s="231">
        <v>1717.1510000000001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326</v>
      </c>
      <c r="AU170" s="237" t="s">
        <v>82</v>
      </c>
      <c r="AV170" s="12" t="s">
        <v>171</v>
      </c>
      <c r="AW170" s="12" t="s">
        <v>35</v>
      </c>
      <c r="AX170" s="12" t="s">
        <v>80</v>
      </c>
      <c r="AY170" s="237" t="s">
        <v>164</v>
      </c>
    </row>
    <row r="171" spans="2:65" s="1" customFormat="1" ht="31.5" customHeight="1">
      <c r="B171" s="41"/>
      <c r="C171" s="193" t="s">
        <v>458</v>
      </c>
      <c r="D171" s="193" t="s">
        <v>167</v>
      </c>
      <c r="E171" s="194" t="s">
        <v>459</v>
      </c>
      <c r="F171" s="195" t="s">
        <v>460</v>
      </c>
      <c r="G171" s="196" t="s">
        <v>303</v>
      </c>
      <c r="H171" s="197">
        <v>3434.3020000000001</v>
      </c>
      <c r="I171" s="198"/>
      <c r="J171" s="199">
        <f>ROUND(I171*H171,2)</f>
        <v>0</v>
      </c>
      <c r="K171" s="195" t="s">
        <v>181</v>
      </c>
      <c r="L171" s="61"/>
      <c r="M171" s="200" t="s">
        <v>21</v>
      </c>
      <c r="N171" s="201" t="s">
        <v>43</v>
      </c>
      <c r="O171" s="42"/>
      <c r="P171" s="202">
        <f>O171*H171</f>
        <v>0</v>
      </c>
      <c r="Q171" s="202">
        <v>7.1000000000000002E-4</v>
      </c>
      <c r="R171" s="202">
        <f>Q171*H171</f>
        <v>2.43835442</v>
      </c>
      <c r="S171" s="202">
        <v>0</v>
      </c>
      <c r="T171" s="203">
        <f>S171*H171</f>
        <v>0</v>
      </c>
      <c r="AR171" s="24" t="s">
        <v>171</v>
      </c>
      <c r="AT171" s="24" t="s">
        <v>167</v>
      </c>
      <c r="AU171" s="24" t="s">
        <v>82</v>
      </c>
      <c r="AY171" s="24" t="s">
        <v>164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80</v>
      </c>
      <c r="BK171" s="204">
        <f>ROUND(I171*H171,2)</f>
        <v>0</v>
      </c>
      <c r="BL171" s="24" t="s">
        <v>171</v>
      </c>
      <c r="BM171" s="24" t="s">
        <v>461</v>
      </c>
    </row>
    <row r="172" spans="2:65" s="1" customFormat="1" ht="27">
      <c r="B172" s="41"/>
      <c r="C172" s="63"/>
      <c r="D172" s="205" t="s">
        <v>173</v>
      </c>
      <c r="E172" s="63"/>
      <c r="F172" s="206" t="s">
        <v>462</v>
      </c>
      <c r="G172" s="63"/>
      <c r="H172" s="63"/>
      <c r="I172" s="163"/>
      <c r="J172" s="63"/>
      <c r="K172" s="63"/>
      <c r="L172" s="61"/>
      <c r="M172" s="207"/>
      <c r="N172" s="42"/>
      <c r="O172" s="42"/>
      <c r="P172" s="42"/>
      <c r="Q172" s="42"/>
      <c r="R172" s="42"/>
      <c r="S172" s="42"/>
      <c r="T172" s="78"/>
      <c r="AT172" s="24" t="s">
        <v>173</v>
      </c>
      <c r="AU172" s="24" t="s">
        <v>82</v>
      </c>
    </row>
    <row r="173" spans="2:65" s="11" customFormat="1" ht="13.5">
      <c r="B173" s="213"/>
      <c r="C173" s="214"/>
      <c r="D173" s="205" t="s">
        <v>326</v>
      </c>
      <c r="E173" s="224" t="s">
        <v>21</v>
      </c>
      <c r="F173" s="225" t="s">
        <v>463</v>
      </c>
      <c r="G173" s="214"/>
      <c r="H173" s="226">
        <v>3434.3020000000001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326</v>
      </c>
      <c r="AU173" s="223" t="s">
        <v>82</v>
      </c>
      <c r="AV173" s="11" t="s">
        <v>82</v>
      </c>
      <c r="AW173" s="11" t="s">
        <v>35</v>
      </c>
      <c r="AX173" s="11" t="s">
        <v>72</v>
      </c>
      <c r="AY173" s="223" t="s">
        <v>164</v>
      </c>
    </row>
    <row r="174" spans="2:65" s="12" customFormat="1" ht="13.5">
      <c r="B174" s="227"/>
      <c r="C174" s="228"/>
      <c r="D174" s="208" t="s">
        <v>326</v>
      </c>
      <c r="E174" s="229" t="s">
        <v>21</v>
      </c>
      <c r="F174" s="230" t="s">
        <v>357</v>
      </c>
      <c r="G174" s="228"/>
      <c r="H174" s="231">
        <v>3434.3020000000001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326</v>
      </c>
      <c r="AU174" s="237" t="s">
        <v>82</v>
      </c>
      <c r="AV174" s="12" t="s">
        <v>171</v>
      </c>
      <c r="AW174" s="12" t="s">
        <v>35</v>
      </c>
      <c r="AX174" s="12" t="s">
        <v>80</v>
      </c>
      <c r="AY174" s="237" t="s">
        <v>164</v>
      </c>
    </row>
    <row r="175" spans="2:65" s="1" customFormat="1" ht="31.5" customHeight="1">
      <c r="B175" s="41"/>
      <c r="C175" s="193" t="s">
        <v>464</v>
      </c>
      <c r="D175" s="193" t="s">
        <v>167</v>
      </c>
      <c r="E175" s="194" t="s">
        <v>465</v>
      </c>
      <c r="F175" s="195" t="s">
        <v>466</v>
      </c>
      <c r="G175" s="196" t="s">
        <v>303</v>
      </c>
      <c r="H175" s="197">
        <v>1717.1510000000001</v>
      </c>
      <c r="I175" s="198"/>
      <c r="J175" s="199">
        <f>ROUND(I175*H175,2)</f>
        <v>0</v>
      </c>
      <c r="K175" s="195" t="s">
        <v>181</v>
      </c>
      <c r="L175" s="61"/>
      <c r="M175" s="200" t="s">
        <v>21</v>
      </c>
      <c r="N175" s="201" t="s">
        <v>43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4" t="s">
        <v>171</v>
      </c>
      <c r="AT175" s="24" t="s">
        <v>167</v>
      </c>
      <c r="AU175" s="24" t="s">
        <v>82</v>
      </c>
      <c r="AY175" s="24" t="s">
        <v>164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80</v>
      </c>
      <c r="BK175" s="204">
        <f>ROUND(I175*H175,2)</f>
        <v>0</v>
      </c>
      <c r="BL175" s="24" t="s">
        <v>171</v>
      </c>
      <c r="BM175" s="24" t="s">
        <v>467</v>
      </c>
    </row>
    <row r="176" spans="2:65" s="1" customFormat="1" ht="31.5" customHeight="1">
      <c r="B176" s="41"/>
      <c r="C176" s="193" t="s">
        <v>468</v>
      </c>
      <c r="D176" s="193" t="s">
        <v>167</v>
      </c>
      <c r="E176" s="194" t="s">
        <v>469</v>
      </c>
      <c r="F176" s="195" t="s">
        <v>470</v>
      </c>
      <c r="G176" s="196" t="s">
        <v>303</v>
      </c>
      <c r="H176" s="197">
        <v>1717.1510000000001</v>
      </c>
      <c r="I176" s="198"/>
      <c r="J176" s="199">
        <f>ROUND(I176*H176,2)</f>
        <v>0</v>
      </c>
      <c r="K176" s="195" t="s">
        <v>181</v>
      </c>
      <c r="L176" s="61"/>
      <c r="M176" s="200" t="s">
        <v>21</v>
      </c>
      <c r="N176" s="201" t="s">
        <v>43</v>
      </c>
      <c r="O176" s="42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AR176" s="24" t="s">
        <v>171</v>
      </c>
      <c r="AT176" s="24" t="s">
        <v>167</v>
      </c>
      <c r="AU176" s="24" t="s">
        <v>82</v>
      </c>
      <c r="AY176" s="24" t="s">
        <v>164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24" t="s">
        <v>80</v>
      </c>
      <c r="BK176" s="204">
        <f>ROUND(I176*H176,2)</f>
        <v>0</v>
      </c>
      <c r="BL176" s="24" t="s">
        <v>171</v>
      </c>
      <c r="BM176" s="24" t="s">
        <v>471</v>
      </c>
    </row>
    <row r="177" spans="2:65" s="1" customFormat="1" ht="57" customHeight="1">
      <c r="B177" s="41"/>
      <c r="C177" s="193" t="s">
        <v>472</v>
      </c>
      <c r="D177" s="193" t="s">
        <v>167</v>
      </c>
      <c r="E177" s="194" t="s">
        <v>473</v>
      </c>
      <c r="F177" s="195" t="s">
        <v>474</v>
      </c>
      <c r="G177" s="196" t="s">
        <v>303</v>
      </c>
      <c r="H177" s="197">
        <v>102.89</v>
      </c>
      <c r="I177" s="198"/>
      <c r="J177" s="199">
        <f>ROUND(I177*H177,2)</f>
        <v>0</v>
      </c>
      <c r="K177" s="195" t="s">
        <v>181</v>
      </c>
      <c r="L177" s="61"/>
      <c r="M177" s="200" t="s">
        <v>21</v>
      </c>
      <c r="N177" s="201" t="s">
        <v>43</v>
      </c>
      <c r="O177" s="42"/>
      <c r="P177" s="202">
        <f>O177*H177</f>
        <v>0</v>
      </c>
      <c r="Q177" s="202">
        <v>0.10362</v>
      </c>
      <c r="R177" s="202">
        <f>Q177*H177</f>
        <v>10.6614618</v>
      </c>
      <c r="S177" s="202">
        <v>0</v>
      </c>
      <c r="T177" s="203">
        <f>S177*H177</f>
        <v>0</v>
      </c>
      <c r="AR177" s="24" t="s">
        <v>171</v>
      </c>
      <c r="AT177" s="24" t="s">
        <v>167</v>
      </c>
      <c r="AU177" s="24" t="s">
        <v>82</v>
      </c>
      <c r="AY177" s="24" t="s">
        <v>164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4" t="s">
        <v>80</v>
      </c>
      <c r="BK177" s="204">
        <f>ROUND(I177*H177,2)</f>
        <v>0</v>
      </c>
      <c r="BL177" s="24" t="s">
        <v>171</v>
      </c>
      <c r="BM177" s="24" t="s">
        <v>475</v>
      </c>
    </row>
    <row r="178" spans="2:65" s="11" customFormat="1" ht="13.5">
      <c r="B178" s="213"/>
      <c r="C178" s="214"/>
      <c r="D178" s="208" t="s">
        <v>326</v>
      </c>
      <c r="E178" s="215" t="s">
        <v>21</v>
      </c>
      <c r="F178" s="216" t="s">
        <v>476</v>
      </c>
      <c r="G178" s="214"/>
      <c r="H178" s="217">
        <v>102.89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326</v>
      </c>
      <c r="AU178" s="223" t="s">
        <v>82</v>
      </c>
      <c r="AV178" s="11" t="s">
        <v>82</v>
      </c>
      <c r="AW178" s="11" t="s">
        <v>35</v>
      </c>
      <c r="AX178" s="11" t="s">
        <v>80</v>
      </c>
      <c r="AY178" s="223" t="s">
        <v>164</v>
      </c>
    </row>
    <row r="179" spans="2:65" s="1" customFormat="1" ht="22.5" customHeight="1">
      <c r="B179" s="41"/>
      <c r="C179" s="238" t="s">
        <v>477</v>
      </c>
      <c r="D179" s="238" t="s">
        <v>369</v>
      </c>
      <c r="E179" s="239" t="s">
        <v>478</v>
      </c>
      <c r="F179" s="240" t="s">
        <v>479</v>
      </c>
      <c r="G179" s="241" t="s">
        <v>303</v>
      </c>
      <c r="H179" s="242">
        <v>113.179</v>
      </c>
      <c r="I179" s="243"/>
      <c r="J179" s="244">
        <f>ROUND(I179*H179,2)</f>
        <v>0</v>
      </c>
      <c r="K179" s="240" t="s">
        <v>181</v>
      </c>
      <c r="L179" s="245"/>
      <c r="M179" s="246" t="s">
        <v>21</v>
      </c>
      <c r="N179" s="247" t="s">
        <v>43</v>
      </c>
      <c r="O179" s="42"/>
      <c r="P179" s="202">
        <f>O179*H179</f>
        <v>0</v>
      </c>
      <c r="Q179" s="202">
        <v>0.18</v>
      </c>
      <c r="R179" s="202">
        <f>Q179*H179</f>
        <v>20.372219999999999</v>
      </c>
      <c r="S179" s="202">
        <v>0</v>
      </c>
      <c r="T179" s="203">
        <f>S179*H179</f>
        <v>0</v>
      </c>
      <c r="AR179" s="24" t="s">
        <v>208</v>
      </c>
      <c r="AT179" s="24" t="s">
        <v>369</v>
      </c>
      <c r="AU179" s="24" t="s">
        <v>82</v>
      </c>
      <c r="AY179" s="24" t="s">
        <v>164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80</v>
      </c>
      <c r="BK179" s="204">
        <f>ROUND(I179*H179,2)</f>
        <v>0</v>
      </c>
      <c r="BL179" s="24" t="s">
        <v>171</v>
      </c>
      <c r="BM179" s="24" t="s">
        <v>480</v>
      </c>
    </row>
    <row r="180" spans="2:65" s="1" customFormat="1" ht="27">
      <c r="B180" s="41"/>
      <c r="C180" s="63"/>
      <c r="D180" s="205" t="s">
        <v>173</v>
      </c>
      <c r="E180" s="63"/>
      <c r="F180" s="206" t="s">
        <v>481</v>
      </c>
      <c r="G180" s="63"/>
      <c r="H180" s="63"/>
      <c r="I180" s="163"/>
      <c r="J180" s="63"/>
      <c r="K180" s="63"/>
      <c r="L180" s="61"/>
      <c r="M180" s="207"/>
      <c r="N180" s="42"/>
      <c r="O180" s="42"/>
      <c r="P180" s="42"/>
      <c r="Q180" s="42"/>
      <c r="R180" s="42"/>
      <c r="S180" s="42"/>
      <c r="T180" s="78"/>
      <c r="AT180" s="24" t="s">
        <v>173</v>
      </c>
      <c r="AU180" s="24" t="s">
        <v>82</v>
      </c>
    </row>
    <row r="181" spans="2:65" s="11" customFormat="1" ht="13.5">
      <c r="B181" s="213"/>
      <c r="C181" s="214"/>
      <c r="D181" s="208" t="s">
        <v>326</v>
      </c>
      <c r="E181" s="214"/>
      <c r="F181" s="216" t="s">
        <v>482</v>
      </c>
      <c r="G181" s="214"/>
      <c r="H181" s="217">
        <v>113.179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326</v>
      </c>
      <c r="AU181" s="223" t="s">
        <v>82</v>
      </c>
      <c r="AV181" s="11" t="s">
        <v>82</v>
      </c>
      <c r="AW181" s="11" t="s">
        <v>6</v>
      </c>
      <c r="AX181" s="11" t="s">
        <v>80</v>
      </c>
      <c r="AY181" s="223" t="s">
        <v>164</v>
      </c>
    </row>
    <row r="182" spans="2:65" s="1" customFormat="1" ht="22.5" customHeight="1">
      <c r="B182" s="41"/>
      <c r="C182" s="193" t="s">
        <v>483</v>
      </c>
      <c r="D182" s="193" t="s">
        <v>167</v>
      </c>
      <c r="E182" s="194" t="s">
        <v>484</v>
      </c>
      <c r="F182" s="195" t="s">
        <v>485</v>
      </c>
      <c r="G182" s="196" t="s">
        <v>486</v>
      </c>
      <c r="H182" s="197">
        <v>67.5</v>
      </c>
      <c r="I182" s="198"/>
      <c r="J182" s="199">
        <f>ROUND(I182*H182,2)</f>
        <v>0</v>
      </c>
      <c r="K182" s="195" t="s">
        <v>181</v>
      </c>
      <c r="L182" s="61"/>
      <c r="M182" s="200" t="s">
        <v>21</v>
      </c>
      <c r="N182" s="201" t="s">
        <v>43</v>
      </c>
      <c r="O182" s="42"/>
      <c r="P182" s="202">
        <f>O182*H182</f>
        <v>0</v>
      </c>
      <c r="Q182" s="202">
        <v>3.5999999999999999E-3</v>
      </c>
      <c r="R182" s="202">
        <f>Q182*H182</f>
        <v>0.24299999999999999</v>
      </c>
      <c r="S182" s="202">
        <v>0</v>
      </c>
      <c r="T182" s="203">
        <f>S182*H182</f>
        <v>0</v>
      </c>
      <c r="AR182" s="24" t="s">
        <v>171</v>
      </c>
      <c r="AT182" s="24" t="s">
        <v>167</v>
      </c>
      <c r="AU182" s="24" t="s">
        <v>82</v>
      </c>
      <c r="AY182" s="24" t="s">
        <v>164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4" t="s">
        <v>80</v>
      </c>
      <c r="BK182" s="204">
        <f>ROUND(I182*H182,2)</f>
        <v>0</v>
      </c>
      <c r="BL182" s="24" t="s">
        <v>171</v>
      </c>
      <c r="BM182" s="24" t="s">
        <v>487</v>
      </c>
    </row>
    <row r="183" spans="2:65" s="1" customFormat="1" ht="27">
      <c r="B183" s="41"/>
      <c r="C183" s="63"/>
      <c r="D183" s="205" t="s">
        <v>173</v>
      </c>
      <c r="E183" s="63"/>
      <c r="F183" s="206" t="s">
        <v>488</v>
      </c>
      <c r="G183" s="63"/>
      <c r="H183" s="63"/>
      <c r="I183" s="163"/>
      <c r="J183" s="63"/>
      <c r="K183" s="63"/>
      <c r="L183" s="61"/>
      <c r="M183" s="207"/>
      <c r="N183" s="42"/>
      <c r="O183" s="42"/>
      <c r="P183" s="42"/>
      <c r="Q183" s="42"/>
      <c r="R183" s="42"/>
      <c r="S183" s="42"/>
      <c r="T183" s="78"/>
      <c r="AT183" s="24" t="s">
        <v>173</v>
      </c>
      <c r="AU183" s="24" t="s">
        <v>82</v>
      </c>
    </row>
    <row r="184" spans="2:65" s="11" customFormat="1" ht="13.5">
      <c r="B184" s="213"/>
      <c r="C184" s="214"/>
      <c r="D184" s="205" t="s">
        <v>326</v>
      </c>
      <c r="E184" s="224" t="s">
        <v>21</v>
      </c>
      <c r="F184" s="225" t="s">
        <v>489</v>
      </c>
      <c r="G184" s="214"/>
      <c r="H184" s="226">
        <v>67.5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326</v>
      </c>
      <c r="AU184" s="223" t="s">
        <v>82</v>
      </c>
      <c r="AV184" s="11" t="s">
        <v>82</v>
      </c>
      <c r="AW184" s="11" t="s">
        <v>35</v>
      </c>
      <c r="AX184" s="11" t="s">
        <v>80</v>
      </c>
      <c r="AY184" s="223" t="s">
        <v>164</v>
      </c>
    </row>
    <row r="185" spans="2:65" s="10" customFormat="1" ht="29.85" customHeight="1">
      <c r="B185" s="176"/>
      <c r="C185" s="177"/>
      <c r="D185" s="190" t="s">
        <v>71</v>
      </c>
      <c r="E185" s="191" t="s">
        <v>208</v>
      </c>
      <c r="F185" s="191" t="s">
        <v>490</v>
      </c>
      <c r="G185" s="177"/>
      <c r="H185" s="177"/>
      <c r="I185" s="180"/>
      <c r="J185" s="192">
        <f>BK185</f>
        <v>0</v>
      </c>
      <c r="K185" s="177"/>
      <c r="L185" s="182"/>
      <c r="M185" s="183"/>
      <c r="N185" s="184"/>
      <c r="O185" s="184"/>
      <c r="P185" s="185">
        <f>P186</f>
        <v>0</v>
      </c>
      <c r="Q185" s="184"/>
      <c r="R185" s="185">
        <f>R186</f>
        <v>0.42080000000000001</v>
      </c>
      <c r="S185" s="184"/>
      <c r="T185" s="186">
        <f>T186</f>
        <v>0</v>
      </c>
      <c r="AR185" s="187" t="s">
        <v>80</v>
      </c>
      <c r="AT185" s="188" t="s">
        <v>71</v>
      </c>
      <c r="AU185" s="188" t="s">
        <v>80</v>
      </c>
      <c r="AY185" s="187" t="s">
        <v>164</v>
      </c>
      <c r="BK185" s="189">
        <f>BK186</f>
        <v>0</v>
      </c>
    </row>
    <row r="186" spans="2:65" s="1" customFormat="1" ht="22.5" customHeight="1">
      <c r="B186" s="41"/>
      <c r="C186" s="193" t="s">
        <v>491</v>
      </c>
      <c r="D186" s="193" t="s">
        <v>167</v>
      </c>
      <c r="E186" s="194" t="s">
        <v>492</v>
      </c>
      <c r="F186" s="195" t="s">
        <v>493</v>
      </c>
      <c r="G186" s="196" t="s">
        <v>377</v>
      </c>
      <c r="H186" s="197">
        <v>1</v>
      </c>
      <c r="I186" s="198"/>
      <c r="J186" s="199">
        <f>ROUND(I186*H186,2)</f>
        <v>0</v>
      </c>
      <c r="K186" s="195" t="s">
        <v>181</v>
      </c>
      <c r="L186" s="61"/>
      <c r="M186" s="200" t="s">
        <v>21</v>
      </c>
      <c r="N186" s="201" t="s">
        <v>43</v>
      </c>
      <c r="O186" s="42"/>
      <c r="P186" s="202">
        <f>O186*H186</f>
        <v>0</v>
      </c>
      <c r="Q186" s="202">
        <v>0.42080000000000001</v>
      </c>
      <c r="R186" s="202">
        <f>Q186*H186</f>
        <v>0.42080000000000001</v>
      </c>
      <c r="S186" s="202">
        <v>0</v>
      </c>
      <c r="T186" s="203">
        <f>S186*H186</f>
        <v>0</v>
      </c>
      <c r="AR186" s="24" t="s">
        <v>171</v>
      </c>
      <c r="AT186" s="24" t="s">
        <v>167</v>
      </c>
      <c r="AU186" s="24" t="s">
        <v>82</v>
      </c>
      <c r="AY186" s="24" t="s">
        <v>164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4" t="s">
        <v>80</v>
      </c>
      <c r="BK186" s="204">
        <f>ROUND(I186*H186,2)</f>
        <v>0</v>
      </c>
      <c r="BL186" s="24" t="s">
        <v>171</v>
      </c>
      <c r="BM186" s="24" t="s">
        <v>494</v>
      </c>
    </row>
    <row r="187" spans="2:65" s="10" customFormat="1" ht="29.85" customHeight="1">
      <c r="B187" s="176"/>
      <c r="C187" s="177"/>
      <c r="D187" s="190" t="s">
        <v>71</v>
      </c>
      <c r="E187" s="191" t="s">
        <v>165</v>
      </c>
      <c r="F187" s="191" t="s">
        <v>495</v>
      </c>
      <c r="G187" s="177"/>
      <c r="H187" s="177"/>
      <c r="I187" s="180"/>
      <c r="J187" s="192">
        <f>BK187</f>
        <v>0</v>
      </c>
      <c r="K187" s="177"/>
      <c r="L187" s="182"/>
      <c r="M187" s="183"/>
      <c r="N187" s="184"/>
      <c r="O187" s="184"/>
      <c r="P187" s="185">
        <f>P188+SUM(P189:P239)</f>
        <v>0</v>
      </c>
      <c r="Q187" s="184"/>
      <c r="R187" s="185">
        <f>R188+SUM(R189:R239)</f>
        <v>106.70380158</v>
      </c>
      <c r="S187" s="184"/>
      <c r="T187" s="186">
        <f>T188+SUM(T189:T239)</f>
        <v>60.986000000000004</v>
      </c>
      <c r="AR187" s="187" t="s">
        <v>80</v>
      </c>
      <c r="AT187" s="188" t="s">
        <v>71</v>
      </c>
      <c r="AU187" s="188" t="s">
        <v>80</v>
      </c>
      <c r="AY187" s="187" t="s">
        <v>164</v>
      </c>
      <c r="BK187" s="189">
        <f>BK188+SUM(BK189:BK239)</f>
        <v>0</v>
      </c>
    </row>
    <row r="188" spans="2:65" s="1" customFormat="1" ht="22.5" customHeight="1">
      <c r="B188" s="41"/>
      <c r="C188" s="193" t="s">
        <v>496</v>
      </c>
      <c r="D188" s="193" t="s">
        <v>167</v>
      </c>
      <c r="E188" s="194" t="s">
        <v>497</v>
      </c>
      <c r="F188" s="195" t="s">
        <v>498</v>
      </c>
      <c r="G188" s="196" t="s">
        <v>377</v>
      </c>
      <c r="H188" s="197">
        <v>3</v>
      </c>
      <c r="I188" s="198"/>
      <c r="J188" s="199">
        <f>ROUND(I188*H188,2)</f>
        <v>0</v>
      </c>
      <c r="K188" s="195" t="s">
        <v>181</v>
      </c>
      <c r="L188" s="61"/>
      <c r="M188" s="200" t="s">
        <v>21</v>
      </c>
      <c r="N188" s="201" t="s">
        <v>43</v>
      </c>
      <c r="O188" s="42"/>
      <c r="P188" s="202">
        <f>O188*H188</f>
        <v>0</v>
      </c>
      <c r="Q188" s="202">
        <v>1.5259999999999999E-2</v>
      </c>
      <c r="R188" s="202">
        <f>Q188*H188</f>
        <v>4.5780000000000001E-2</v>
      </c>
      <c r="S188" s="202">
        <v>0</v>
      </c>
      <c r="T188" s="203">
        <f>S188*H188</f>
        <v>0</v>
      </c>
      <c r="AR188" s="24" t="s">
        <v>171</v>
      </c>
      <c r="AT188" s="24" t="s">
        <v>167</v>
      </c>
      <c r="AU188" s="24" t="s">
        <v>82</v>
      </c>
      <c r="AY188" s="24" t="s">
        <v>164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24" t="s">
        <v>80</v>
      </c>
      <c r="BK188" s="204">
        <f>ROUND(I188*H188,2)</f>
        <v>0</v>
      </c>
      <c r="BL188" s="24" t="s">
        <v>171</v>
      </c>
      <c r="BM188" s="24" t="s">
        <v>499</v>
      </c>
    </row>
    <row r="189" spans="2:65" s="1" customFormat="1" ht="22.5" customHeight="1">
      <c r="B189" s="41"/>
      <c r="C189" s="193" t="s">
        <v>500</v>
      </c>
      <c r="D189" s="193" t="s">
        <v>167</v>
      </c>
      <c r="E189" s="194" t="s">
        <v>501</v>
      </c>
      <c r="F189" s="195" t="s">
        <v>502</v>
      </c>
      <c r="G189" s="196" t="s">
        <v>377</v>
      </c>
      <c r="H189" s="197">
        <v>6</v>
      </c>
      <c r="I189" s="198"/>
      <c r="J189" s="199">
        <f>ROUND(I189*H189,2)</f>
        <v>0</v>
      </c>
      <c r="K189" s="195" t="s">
        <v>21</v>
      </c>
      <c r="L189" s="61"/>
      <c r="M189" s="200" t="s">
        <v>21</v>
      </c>
      <c r="N189" s="201" t="s">
        <v>43</v>
      </c>
      <c r="O189" s="42"/>
      <c r="P189" s="202">
        <f>O189*H189</f>
        <v>0</v>
      </c>
      <c r="Q189" s="202">
        <v>1.5259999999999999E-2</v>
      </c>
      <c r="R189" s="202">
        <f>Q189*H189</f>
        <v>9.1560000000000002E-2</v>
      </c>
      <c r="S189" s="202">
        <v>0</v>
      </c>
      <c r="T189" s="203">
        <f>S189*H189</f>
        <v>0</v>
      </c>
      <c r="AR189" s="24" t="s">
        <v>171</v>
      </c>
      <c r="AT189" s="24" t="s">
        <v>167</v>
      </c>
      <c r="AU189" s="24" t="s">
        <v>82</v>
      </c>
      <c r="AY189" s="24" t="s">
        <v>164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80</v>
      </c>
      <c r="BK189" s="204">
        <f>ROUND(I189*H189,2)</f>
        <v>0</v>
      </c>
      <c r="BL189" s="24" t="s">
        <v>171</v>
      </c>
      <c r="BM189" s="24" t="s">
        <v>503</v>
      </c>
    </row>
    <row r="190" spans="2:65" s="1" customFormat="1" ht="27">
      <c r="B190" s="41"/>
      <c r="C190" s="63"/>
      <c r="D190" s="208" t="s">
        <v>173</v>
      </c>
      <c r="E190" s="63"/>
      <c r="F190" s="209" t="s">
        <v>504</v>
      </c>
      <c r="G190" s="63"/>
      <c r="H190" s="63"/>
      <c r="I190" s="163"/>
      <c r="J190" s="63"/>
      <c r="K190" s="63"/>
      <c r="L190" s="61"/>
      <c r="M190" s="207"/>
      <c r="N190" s="42"/>
      <c r="O190" s="42"/>
      <c r="P190" s="42"/>
      <c r="Q190" s="42"/>
      <c r="R190" s="42"/>
      <c r="S190" s="42"/>
      <c r="T190" s="78"/>
      <c r="AT190" s="24" t="s">
        <v>173</v>
      </c>
      <c r="AU190" s="24" t="s">
        <v>82</v>
      </c>
    </row>
    <row r="191" spans="2:65" s="1" customFormat="1" ht="31.5" customHeight="1">
      <c r="B191" s="41"/>
      <c r="C191" s="193" t="s">
        <v>505</v>
      </c>
      <c r="D191" s="193" t="s">
        <v>167</v>
      </c>
      <c r="E191" s="194" t="s">
        <v>506</v>
      </c>
      <c r="F191" s="195" t="s">
        <v>507</v>
      </c>
      <c r="G191" s="196" t="s">
        <v>377</v>
      </c>
      <c r="H191" s="197">
        <v>20</v>
      </c>
      <c r="I191" s="198"/>
      <c r="J191" s="199">
        <f>ROUND(I191*H191,2)</f>
        <v>0</v>
      </c>
      <c r="K191" s="195" t="s">
        <v>181</v>
      </c>
      <c r="L191" s="61"/>
      <c r="M191" s="200" t="s">
        <v>21</v>
      </c>
      <c r="N191" s="201" t="s">
        <v>43</v>
      </c>
      <c r="O191" s="42"/>
      <c r="P191" s="202">
        <f>O191*H191</f>
        <v>0</v>
      </c>
      <c r="Q191" s="202">
        <v>6.9999999999999999E-4</v>
      </c>
      <c r="R191" s="202">
        <f>Q191*H191</f>
        <v>1.4E-2</v>
      </c>
      <c r="S191" s="202">
        <v>0</v>
      </c>
      <c r="T191" s="203">
        <f>S191*H191</f>
        <v>0</v>
      </c>
      <c r="AR191" s="24" t="s">
        <v>171</v>
      </c>
      <c r="AT191" s="24" t="s">
        <v>167</v>
      </c>
      <c r="AU191" s="24" t="s">
        <v>82</v>
      </c>
      <c r="AY191" s="24" t="s">
        <v>164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4" t="s">
        <v>80</v>
      </c>
      <c r="BK191" s="204">
        <f>ROUND(I191*H191,2)</f>
        <v>0</v>
      </c>
      <c r="BL191" s="24" t="s">
        <v>171</v>
      </c>
      <c r="BM191" s="24" t="s">
        <v>508</v>
      </c>
    </row>
    <row r="192" spans="2:65" s="1" customFormat="1" ht="22.5" customHeight="1">
      <c r="B192" s="41"/>
      <c r="C192" s="238" t="s">
        <v>509</v>
      </c>
      <c r="D192" s="238" t="s">
        <v>369</v>
      </c>
      <c r="E192" s="239" t="s">
        <v>510</v>
      </c>
      <c r="F192" s="240" t="s">
        <v>511</v>
      </c>
      <c r="G192" s="241" t="s">
        <v>377</v>
      </c>
      <c r="H192" s="242">
        <v>6</v>
      </c>
      <c r="I192" s="243"/>
      <c r="J192" s="244">
        <f>ROUND(I192*H192,2)</f>
        <v>0</v>
      </c>
      <c r="K192" s="240" t="s">
        <v>181</v>
      </c>
      <c r="L192" s="245"/>
      <c r="M192" s="246" t="s">
        <v>21</v>
      </c>
      <c r="N192" s="247" t="s">
        <v>43</v>
      </c>
      <c r="O192" s="42"/>
      <c r="P192" s="202">
        <f>O192*H192</f>
        <v>0</v>
      </c>
      <c r="Q192" s="202">
        <v>4.1000000000000003E-3</v>
      </c>
      <c r="R192" s="202">
        <f>Q192*H192</f>
        <v>2.4600000000000004E-2</v>
      </c>
      <c r="S192" s="202">
        <v>0</v>
      </c>
      <c r="T192" s="203">
        <f>S192*H192</f>
        <v>0</v>
      </c>
      <c r="AR192" s="24" t="s">
        <v>208</v>
      </c>
      <c r="AT192" s="24" t="s">
        <v>369</v>
      </c>
      <c r="AU192" s="24" t="s">
        <v>82</v>
      </c>
      <c r="AY192" s="24" t="s">
        <v>164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24" t="s">
        <v>80</v>
      </c>
      <c r="BK192" s="204">
        <f>ROUND(I192*H192,2)</f>
        <v>0</v>
      </c>
      <c r="BL192" s="24" t="s">
        <v>171</v>
      </c>
      <c r="BM192" s="24" t="s">
        <v>512</v>
      </c>
    </row>
    <row r="193" spans="2:65" s="1" customFormat="1" ht="27">
      <c r="B193" s="41"/>
      <c r="C193" s="63"/>
      <c r="D193" s="208" t="s">
        <v>173</v>
      </c>
      <c r="E193" s="63"/>
      <c r="F193" s="209" t="s">
        <v>513</v>
      </c>
      <c r="G193" s="63"/>
      <c r="H193" s="63"/>
      <c r="I193" s="163"/>
      <c r="J193" s="63"/>
      <c r="K193" s="63"/>
      <c r="L193" s="61"/>
      <c r="M193" s="207"/>
      <c r="N193" s="42"/>
      <c r="O193" s="42"/>
      <c r="P193" s="42"/>
      <c r="Q193" s="42"/>
      <c r="R193" s="42"/>
      <c r="S193" s="42"/>
      <c r="T193" s="78"/>
      <c r="AT193" s="24" t="s">
        <v>173</v>
      </c>
      <c r="AU193" s="24" t="s">
        <v>82</v>
      </c>
    </row>
    <row r="194" spans="2:65" s="1" customFormat="1" ht="22.5" customHeight="1">
      <c r="B194" s="41"/>
      <c r="C194" s="238" t="s">
        <v>514</v>
      </c>
      <c r="D194" s="238" t="s">
        <v>369</v>
      </c>
      <c r="E194" s="239" t="s">
        <v>515</v>
      </c>
      <c r="F194" s="240" t="s">
        <v>516</v>
      </c>
      <c r="G194" s="241" t="s">
        <v>377</v>
      </c>
      <c r="H194" s="242">
        <v>7</v>
      </c>
      <c r="I194" s="243"/>
      <c r="J194" s="244">
        <f>ROUND(I194*H194,2)</f>
        <v>0</v>
      </c>
      <c r="K194" s="240" t="s">
        <v>181</v>
      </c>
      <c r="L194" s="245"/>
      <c r="M194" s="246" t="s">
        <v>21</v>
      </c>
      <c r="N194" s="247" t="s">
        <v>43</v>
      </c>
      <c r="O194" s="42"/>
      <c r="P194" s="202">
        <f>O194*H194</f>
        <v>0</v>
      </c>
      <c r="Q194" s="202">
        <v>2E-3</v>
      </c>
      <c r="R194" s="202">
        <f>Q194*H194</f>
        <v>1.4E-2</v>
      </c>
      <c r="S194" s="202">
        <v>0</v>
      </c>
      <c r="T194" s="203">
        <f>S194*H194</f>
        <v>0</v>
      </c>
      <c r="AR194" s="24" t="s">
        <v>208</v>
      </c>
      <c r="AT194" s="24" t="s">
        <v>369</v>
      </c>
      <c r="AU194" s="24" t="s">
        <v>82</v>
      </c>
      <c r="AY194" s="24" t="s">
        <v>164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24" t="s">
        <v>80</v>
      </c>
      <c r="BK194" s="204">
        <f>ROUND(I194*H194,2)</f>
        <v>0</v>
      </c>
      <c r="BL194" s="24" t="s">
        <v>171</v>
      </c>
      <c r="BM194" s="24" t="s">
        <v>517</v>
      </c>
    </row>
    <row r="195" spans="2:65" s="1" customFormat="1" ht="54">
      <c r="B195" s="41"/>
      <c r="C195" s="63"/>
      <c r="D195" s="208" t="s">
        <v>173</v>
      </c>
      <c r="E195" s="63"/>
      <c r="F195" s="209" t="s">
        <v>518</v>
      </c>
      <c r="G195" s="63"/>
      <c r="H195" s="63"/>
      <c r="I195" s="163"/>
      <c r="J195" s="63"/>
      <c r="K195" s="63"/>
      <c r="L195" s="61"/>
      <c r="M195" s="207"/>
      <c r="N195" s="42"/>
      <c r="O195" s="42"/>
      <c r="P195" s="42"/>
      <c r="Q195" s="42"/>
      <c r="R195" s="42"/>
      <c r="S195" s="42"/>
      <c r="T195" s="78"/>
      <c r="AT195" s="24" t="s">
        <v>173</v>
      </c>
      <c r="AU195" s="24" t="s">
        <v>82</v>
      </c>
    </row>
    <row r="196" spans="2:65" s="1" customFormat="1" ht="22.5" customHeight="1">
      <c r="B196" s="41"/>
      <c r="C196" s="238" t="s">
        <v>519</v>
      </c>
      <c r="D196" s="238" t="s">
        <v>369</v>
      </c>
      <c r="E196" s="239" t="s">
        <v>520</v>
      </c>
      <c r="F196" s="240" t="s">
        <v>521</v>
      </c>
      <c r="G196" s="241" t="s">
        <v>377</v>
      </c>
      <c r="H196" s="242">
        <v>4</v>
      </c>
      <c r="I196" s="243"/>
      <c r="J196" s="244">
        <f>ROUND(I196*H196,2)</f>
        <v>0</v>
      </c>
      <c r="K196" s="240" t="s">
        <v>181</v>
      </c>
      <c r="L196" s="245"/>
      <c r="M196" s="246" t="s">
        <v>21</v>
      </c>
      <c r="N196" s="247" t="s">
        <v>43</v>
      </c>
      <c r="O196" s="42"/>
      <c r="P196" s="202">
        <f>O196*H196</f>
        <v>0</v>
      </c>
      <c r="Q196" s="202">
        <v>4.0000000000000001E-3</v>
      </c>
      <c r="R196" s="202">
        <f>Q196*H196</f>
        <v>1.6E-2</v>
      </c>
      <c r="S196" s="202">
        <v>0</v>
      </c>
      <c r="T196" s="203">
        <f>S196*H196</f>
        <v>0</v>
      </c>
      <c r="AR196" s="24" t="s">
        <v>208</v>
      </c>
      <c r="AT196" s="24" t="s">
        <v>369</v>
      </c>
      <c r="AU196" s="24" t="s">
        <v>82</v>
      </c>
      <c r="AY196" s="24" t="s">
        <v>164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24" t="s">
        <v>80</v>
      </c>
      <c r="BK196" s="204">
        <f>ROUND(I196*H196,2)</f>
        <v>0</v>
      </c>
      <c r="BL196" s="24" t="s">
        <v>171</v>
      </c>
      <c r="BM196" s="24" t="s">
        <v>522</v>
      </c>
    </row>
    <row r="197" spans="2:65" s="1" customFormat="1" ht="27">
      <c r="B197" s="41"/>
      <c r="C197" s="63"/>
      <c r="D197" s="208" t="s">
        <v>173</v>
      </c>
      <c r="E197" s="63"/>
      <c r="F197" s="209" t="s">
        <v>523</v>
      </c>
      <c r="G197" s="63"/>
      <c r="H197" s="63"/>
      <c r="I197" s="163"/>
      <c r="J197" s="63"/>
      <c r="K197" s="63"/>
      <c r="L197" s="61"/>
      <c r="M197" s="207"/>
      <c r="N197" s="42"/>
      <c r="O197" s="42"/>
      <c r="P197" s="42"/>
      <c r="Q197" s="42"/>
      <c r="R197" s="42"/>
      <c r="S197" s="42"/>
      <c r="T197" s="78"/>
      <c r="AT197" s="24" t="s">
        <v>173</v>
      </c>
      <c r="AU197" s="24" t="s">
        <v>82</v>
      </c>
    </row>
    <row r="198" spans="2:65" s="1" customFormat="1" ht="22.5" customHeight="1">
      <c r="B198" s="41"/>
      <c r="C198" s="238" t="s">
        <v>524</v>
      </c>
      <c r="D198" s="238" t="s">
        <v>369</v>
      </c>
      <c r="E198" s="239" t="s">
        <v>525</v>
      </c>
      <c r="F198" s="240" t="s">
        <v>526</v>
      </c>
      <c r="G198" s="241" t="s">
        <v>377</v>
      </c>
      <c r="H198" s="242">
        <v>3</v>
      </c>
      <c r="I198" s="243"/>
      <c r="J198" s="244">
        <f>ROUND(I198*H198,2)</f>
        <v>0</v>
      </c>
      <c r="K198" s="240" t="s">
        <v>181</v>
      </c>
      <c r="L198" s="245"/>
      <c r="M198" s="246" t="s">
        <v>21</v>
      </c>
      <c r="N198" s="247" t="s">
        <v>43</v>
      </c>
      <c r="O198" s="42"/>
      <c r="P198" s="202">
        <f>O198*H198</f>
        <v>0</v>
      </c>
      <c r="Q198" s="202">
        <v>4.0000000000000001E-3</v>
      </c>
      <c r="R198" s="202">
        <f>Q198*H198</f>
        <v>1.2E-2</v>
      </c>
      <c r="S198" s="202">
        <v>0</v>
      </c>
      <c r="T198" s="203">
        <f>S198*H198</f>
        <v>0</v>
      </c>
      <c r="AR198" s="24" t="s">
        <v>208</v>
      </c>
      <c r="AT198" s="24" t="s">
        <v>369</v>
      </c>
      <c r="AU198" s="24" t="s">
        <v>82</v>
      </c>
      <c r="AY198" s="24" t="s">
        <v>164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24" t="s">
        <v>80</v>
      </c>
      <c r="BK198" s="204">
        <f>ROUND(I198*H198,2)</f>
        <v>0</v>
      </c>
      <c r="BL198" s="24" t="s">
        <v>171</v>
      </c>
      <c r="BM198" s="24" t="s">
        <v>527</v>
      </c>
    </row>
    <row r="199" spans="2:65" s="1" customFormat="1" ht="27">
      <c r="B199" s="41"/>
      <c r="C199" s="63"/>
      <c r="D199" s="208" t="s">
        <v>173</v>
      </c>
      <c r="E199" s="63"/>
      <c r="F199" s="209" t="s">
        <v>528</v>
      </c>
      <c r="G199" s="63"/>
      <c r="H199" s="63"/>
      <c r="I199" s="163"/>
      <c r="J199" s="63"/>
      <c r="K199" s="63"/>
      <c r="L199" s="61"/>
      <c r="M199" s="207"/>
      <c r="N199" s="42"/>
      <c r="O199" s="42"/>
      <c r="P199" s="42"/>
      <c r="Q199" s="42"/>
      <c r="R199" s="42"/>
      <c r="S199" s="42"/>
      <c r="T199" s="78"/>
      <c r="AT199" s="24" t="s">
        <v>173</v>
      </c>
      <c r="AU199" s="24" t="s">
        <v>82</v>
      </c>
    </row>
    <row r="200" spans="2:65" s="1" customFormat="1" ht="22.5" customHeight="1">
      <c r="B200" s="41"/>
      <c r="C200" s="193" t="s">
        <v>529</v>
      </c>
      <c r="D200" s="193" t="s">
        <v>167</v>
      </c>
      <c r="E200" s="194" t="s">
        <v>530</v>
      </c>
      <c r="F200" s="195" t="s">
        <v>531</v>
      </c>
      <c r="G200" s="196" t="s">
        <v>377</v>
      </c>
      <c r="H200" s="197">
        <v>3</v>
      </c>
      <c r="I200" s="198"/>
      <c r="J200" s="199">
        <f>ROUND(I200*H200,2)</f>
        <v>0</v>
      </c>
      <c r="K200" s="195" t="s">
        <v>181</v>
      </c>
      <c r="L200" s="61"/>
      <c r="M200" s="200" t="s">
        <v>21</v>
      </c>
      <c r="N200" s="201" t="s">
        <v>43</v>
      </c>
      <c r="O200" s="42"/>
      <c r="P200" s="202">
        <f>O200*H200</f>
        <v>0</v>
      </c>
      <c r="Q200" s="202">
        <v>3.75475</v>
      </c>
      <c r="R200" s="202">
        <f>Q200*H200</f>
        <v>11.264250000000001</v>
      </c>
      <c r="S200" s="202">
        <v>0</v>
      </c>
      <c r="T200" s="203">
        <f>S200*H200</f>
        <v>0</v>
      </c>
      <c r="AR200" s="24" t="s">
        <v>171</v>
      </c>
      <c r="AT200" s="24" t="s">
        <v>167</v>
      </c>
      <c r="AU200" s="24" t="s">
        <v>82</v>
      </c>
      <c r="AY200" s="24" t="s">
        <v>164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24" t="s">
        <v>80</v>
      </c>
      <c r="BK200" s="204">
        <f>ROUND(I200*H200,2)</f>
        <v>0</v>
      </c>
      <c r="BL200" s="24" t="s">
        <v>171</v>
      </c>
      <c r="BM200" s="24" t="s">
        <v>532</v>
      </c>
    </row>
    <row r="201" spans="2:65" s="1" customFormat="1" ht="22.5" customHeight="1">
      <c r="B201" s="41"/>
      <c r="C201" s="238" t="s">
        <v>533</v>
      </c>
      <c r="D201" s="238" t="s">
        <v>369</v>
      </c>
      <c r="E201" s="239" t="s">
        <v>534</v>
      </c>
      <c r="F201" s="240" t="s">
        <v>535</v>
      </c>
      <c r="G201" s="241" t="s">
        <v>377</v>
      </c>
      <c r="H201" s="242">
        <v>3</v>
      </c>
      <c r="I201" s="243"/>
      <c r="J201" s="244">
        <f>ROUND(I201*H201,2)</f>
        <v>0</v>
      </c>
      <c r="K201" s="240" t="s">
        <v>21</v>
      </c>
      <c r="L201" s="245"/>
      <c r="M201" s="246" t="s">
        <v>21</v>
      </c>
      <c r="N201" s="247" t="s">
        <v>43</v>
      </c>
      <c r="O201" s="42"/>
      <c r="P201" s="202">
        <f>O201*H201</f>
        <v>0</v>
      </c>
      <c r="Q201" s="202">
        <v>6.0000000000000001E-3</v>
      </c>
      <c r="R201" s="202">
        <f>Q201*H201</f>
        <v>1.8000000000000002E-2</v>
      </c>
      <c r="S201" s="202">
        <v>0</v>
      </c>
      <c r="T201" s="203">
        <f>S201*H201</f>
        <v>0</v>
      </c>
      <c r="AR201" s="24" t="s">
        <v>208</v>
      </c>
      <c r="AT201" s="24" t="s">
        <v>369</v>
      </c>
      <c r="AU201" s="24" t="s">
        <v>82</v>
      </c>
      <c r="AY201" s="24" t="s">
        <v>164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24" t="s">
        <v>80</v>
      </c>
      <c r="BK201" s="204">
        <f>ROUND(I201*H201,2)</f>
        <v>0</v>
      </c>
      <c r="BL201" s="24" t="s">
        <v>171</v>
      </c>
      <c r="BM201" s="24" t="s">
        <v>536</v>
      </c>
    </row>
    <row r="202" spans="2:65" s="1" customFormat="1" ht="27">
      <c r="B202" s="41"/>
      <c r="C202" s="63"/>
      <c r="D202" s="208" t="s">
        <v>173</v>
      </c>
      <c r="E202" s="63"/>
      <c r="F202" s="209" t="s">
        <v>537</v>
      </c>
      <c r="G202" s="63"/>
      <c r="H202" s="63"/>
      <c r="I202" s="163"/>
      <c r="J202" s="63"/>
      <c r="K202" s="63"/>
      <c r="L202" s="61"/>
      <c r="M202" s="207"/>
      <c r="N202" s="42"/>
      <c r="O202" s="42"/>
      <c r="P202" s="42"/>
      <c r="Q202" s="42"/>
      <c r="R202" s="42"/>
      <c r="S202" s="42"/>
      <c r="T202" s="78"/>
      <c r="AT202" s="24" t="s">
        <v>173</v>
      </c>
      <c r="AU202" s="24" t="s">
        <v>82</v>
      </c>
    </row>
    <row r="203" spans="2:65" s="1" customFormat="1" ht="22.5" customHeight="1">
      <c r="B203" s="41"/>
      <c r="C203" s="193" t="s">
        <v>538</v>
      </c>
      <c r="D203" s="193" t="s">
        <v>167</v>
      </c>
      <c r="E203" s="194" t="s">
        <v>539</v>
      </c>
      <c r="F203" s="195" t="s">
        <v>540</v>
      </c>
      <c r="G203" s="196" t="s">
        <v>377</v>
      </c>
      <c r="H203" s="197">
        <v>9</v>
      </c>
      <c r="I203" s="198"/>
      <c r="J203" s="199">
        <f t="shared" ref="J203:J208" si="0">ROUND(I203*H203,2)</f>
        <v>0</v>
      </c>
      <c r="K203" s="195" t="s">
        <v>181</v>
      </c>
      <c r="L203" s="61"/>
      <c r="M203" s="200" t="s">
        <v>21</v>
      </c>
      <c r="N203" s="201" t="s">
        <v>43</v>
      </c>
      <c r="O203" s="42"/>
      <c r="P203" s="202">
        <f t="shared" ref="P203:P208" si="1">O203*H203</f>
        <v>0</v>
      </c>
      <c r="Q203" s="202">
        <v>0.11241</v>
      </c>
      <c r="R203" s="202">
        <f t="shared" ref="R203:R208" si="2">Q203*H203</f>
        <v>1.01169</v>
      </c>
      <c r="S203" s="202">
        <v>0</v>
      </c>
      <c r="T203" s="203">
        <f t="shared" ref="T203:T208" si="3">S203*H203</f>
        <v>0</v>
      </c>
      <c r="AR203" s="24" t="s">
        <v>171</v>
      </c>
      <c r="AT203" s="24" t="s">
        <v>167</v>
      </c>
      <c r="AU203" s="24" t="s">
        <v>82</v>
      </c>
      <c r="AY203" s="24" t="s">
        <v>164</v>
      </c>
      <c r="BE203" s="204">
        <f t="shared" ref="BE203:BE208" si="4">IF(N203="základní",J203,0)</f>
        <v>0</v>
      </c>
      <c r="BF203" s="204">
        <f t="shared" ref="BF203:BF208" si="5">IF(N203="snížená",J203,0)</f>
        <v>0</v>
      </c>
      <c r="BG203" s="204">
        <f t="shared" ref="BG203:BG208" si="6">IF(N203="zákl. přenesená",J203,0)</f>
        <v>0</v>
      </c>
      <c r="BH203" s="204">
        <f t="shared" ref="BH203:BH208" si="7">IF(N203="sníž. přenesená",J203,0)</f>
        <v>0</v>
      </c>
      <c r="BI203" s="204">
        <f t="shared" ref="BI203:BI208" si="8">IF(N203="nulová",J203,0)</f>
        <v>0</v>
      </c>
      <c r="BJ203" s="24" t="s">
        <v>80</v>
      </c>
      <c r="BK203" s="204">
        <f t="shared" ref="BK203:BK208" si="9">ROUND(I203*H203,2)</f>
        <v>0</v>
      </c>
      <c r="BL203" s="24" t="s">
        <v>171</v>
      </c>
      <c r="BM203" s="24" t="s">
        <v>541</v>
      </c>
    </row>
    <row r="204" spans="2:65" s="1" customFormat="1" ht="22.5" customHeight="1">
      <c r="B204" s="41"/>
      <c r="C204" s="238" t="s">
        <v>542</v>
      </c>
      <c r="D204" s="238" t="s">
        <v>369</v>
      </c>
      <c r="E204" s="239" t="s">
        <v>543</v>
      </c>
      <c r="F204" s="240" t="s">
        <v>544</v>
      </c>
      <c r="G204" s="241" t="s">
        <v>377</v>
      </c>
      <c r="H204" s="242">
        <v>9</v>
      </c>
      <c r="I204" s="243"/>
      <c r="J204" s="244">
        <f t="shared" si="0"/>
        <v>0</v>
      </c>
      <c r="K204" s="240" t="s">
        <v>181</v>
      </c>
      <c r="L204" s="245"/>
      <c r="M204" s="246" t="s">
        <v>21</v>
      </c>
      <c r="N204" s="247" t="s">
        <v>43</v>
      </c>
      <c r="O204" s="42"/>
      <c r="P204" s="202">
        <f t="shared" si="1"/>
        <v>0</v>
      </c>
      <c r="Q204" s="202">
        <v>6.4999999999999997E-3</v>
      </c>
      <c r="R204" s="202">
        <f t="shared" si="2"/>
        <v>5.8499999999999996E-2</v>
      </c>
      <c r="S204" s="202">
        <v>0</v>
      </c>
      <c r="T204" s="203">
        <f t="shared" si="3"/>
        <v>0</v>
      </c>
      <c r="AR204" s="24" t="s">
        <v>208</v>
      </c>
      <c r="AT204" s="24" t="s">
        <v>369</v>
      </c>
      <c r="AU204" s="24" t="s">
        <v>82</v>
      </c>
      <c r="AY204" s="24" t="s">
        <v>164</v>
      </c>
      <c r="BE204" s="204">
        <f t="shared" si="4"/>
        <v>0</v>
      </c>
      <c r="BF204" s="204">
        <f t="shared" si="5"/>
        <v>0</v>
      </c>
      <c r="BG204" s="204">
        <f t="shared" si="6"/>
        <v>0</v>
      </c>
      <c r="BH204" s="204">
        <f t="shared" si="7"/>
        <v>0</v>
      </c>
      <c r="BI204" s="204">
        <f t="shared" si="8"/>
        <v>0</v>
      </c>
      <c r="BJ204" s="24" t="s">
        <v>80</v>
      </c>
      <c r="BK204" s="204">
        <f t="shared" si="9"/>
        <v>0</v>
      </c>
      <c r="BL204" s="24" t="s">
        <v>171</v>
      </c>
      <c r="BM204" s="24" t="s">
        <v>545</v>
      </c>
    </row>
    <row r="205" spans="2:65" s="1" customFormat="1" ht="31.5" customHeight="1">
      <c r="B205" s="41"/>
      <c r="C205" s="193" t="s">
        <v>546</v>
      </c>
      <c r="D205" s="193" t="s">
        <v>167</v>
      </c>
      <c r="E205" s="194" t="s">
        <v>547</v>
      </c>
      <c r="F205" s="195" t="s">
        <v>548</v>
      </c>
      <c r="G205" s="196" t="s">
        <v>486</v>
      </c>
      <c r="H205" s="197">
        <v>858.55</v>
      </c>
      <c r="I205" s="198"/>
      <c r="J205" s="199">
        <f t="shared" si="0"/>
        <v>0</v>
      </c>
      <c r="K205" s="195" t="s">
        <v>181</v>
      </c>
      <c r="L205" s="61"/>
      <c r="M205" s="200" t="s">
        <v>21</v>
      </c>
      <c r="N205" s="201" t="s">
        <v>43</v>
      </c>
      <c r="O205" s="42"/>
      <c r="P205" s="202">
        <f t="shared" si="1"/>
        <v>0</v>
      </c>
      <c r="Q205" s="202">
        <v>1.1E-4</v>
      </c>
      <c r="R205" s="202">
        <f t="shared" si="2"/>
        <v>9.4440499999999997E-2</v>
      </c>
      <c r="S205" s="202">
        <v>0</v>
      </c>
      <c r="T205" s="203">
        <f t="shared" si="3"/>
        <v>0</v>
      </c>
      <c r="AR205" s="24" t="s">
        <v>171</v>
      </c>
      <c r="AT205" s="24" t="s">
        <v>167</v>
      </c>
      <c r="AU205" s="24" t="s">
        <v>82</v>
      </c>
      <c r="AY205" s="24" t="s">
        <v>164</v>
      </c>
      <c r="BE205" s="204">
        <f t="shared" si="4"/>
        <v>0</v>
      </c>
      <c r="BF205" s="204">
        <f t="shared" si="5"/>
        <v>0</v>
      </c>
      <c r="BG205" s="204">
        <f t="shared" si="6"/>
        <v>0</v>
      </c>
      <c r="BH205" s="204">
        <f t="shared" si="7"/>
        <v>0</v>
      </c>
      <c r="BI205" s="204">
        <f t="shared" si="8"/>
        <v>0</v>
      </c>
      <c r="BJ205" s="24" t="s">
        <v>80</v>
      </c>
      <c r="BK205" s="204">
        <f t="shared" si="9"/>
        <v>0</v>
      </c>
      <c r="BL205" s="24" t="s">
        <v>171</v>
      </c>
      <c r="BM205" s="24" t="s">
        <v>549</v>
      </c>
    </row>
    <row r="206" spans="2:65" s="1" customFormat="1" ht="31.5" customHeight="1">
      <c r="B206" s="41"/>
      <c r="C206" s="193" t="s">
        <v>550</v>
      </c>
      <c r="D206" s="193" t="s">
        <v>167</v>
      </c>
      <c r="E206" s="194" t="s">
        <v>551</v>
      </c>
      <c r="F206" s="195" t="s">
        <v>552</v>
      </c>
      <c r="G206" s="196" t="s">
        <v>486</v>
      </c>
      <c r="H206" s="197">
        <v>315.26</v>
      </c>
      <c r="I206" s="198"/>
      <c r="J206" s="199">
        <f t="shared" si="0"/>
        <v>0</v>
      </c>
      <c r="K206" s="195" t="s">
        <v>181</v>
      </c>
      <c r="L206" s="61"/>
      <c r="M206" s="200" t="s">
        <v>21</v>
      </c>
      <c r="N206" s="201" t="s">
        <v>43</v>
      </c>
      <c r="O206" s="42"/>
      <c r="P206" s="202">
        <f t="shared" si="1"/>
        <v>0</v>
      </c>
      <c r="Q206" s="202">
        <v>4.0000000000000003E-5</v>
      </c>
      <c r="R206" s="202">
        <f t="shared" si="2"/>
        <v>1.2610400000000001E-2</v>
      </c>
      <c r="S206" s="202">
        <v>0</v>
      </c>
      <c r="T206" s="203">
        <f t="shared" si="3"/>
        <v>0</v>
      </c>
      <c r="AR206" s="24" t="s">
        <v>171</v>
      </c>
      <c r="AT206" s="24" t="s">
        <v>167</v>
      </c>
      <c r="AU206" s="24" t="s">
        <v>82</v>
      </c>
      <c r="AY206" s="24" t="s">
        <v>164</v>
      </c>
      <c r="BE206" s="204">
        <f t="shared" si="4"/>
        <v>0</v>
      </c>
      <c r="BF206" s="204">
        <f t="shared" si="5"/>
        <v>0</v>
      </c>
      <c r="BG206" s="204">
        <f t="shared" si="6"/>
        <v>0</v>
      </c>
      <c r="BH206" s="204">
        <f t="shared" si="7"/>
        <v>0</v>
      </c>
      <c r="BI206" s="204">
        <f t="shared" si="8"/>
        <v>0</v>
      </c>
      <c r="BJ206" s="24" t="s">
        <v>80</v>
      </c>
      <c r="BK206" s="204">
        <f t="shared" si="9"/>
        <v>0</v>
      </c>
      <c r="BL206" s="24" t="s">
        <v>171</v>
      </c>
      <c r="BM206" s="24" t="s">
        <v>553</v>
      </c>
    </row>
    <row r="207" spans="2:65" s="1" customFormat="1" ht="31.5" customHeight="1">
      <c r="B207" s="41"/>
      <c r="C207" s="193" t="s">
        <v>554</v>
      </c>
      <c r="D207" s="193" t="s">
        <v>167</v>
      </c>
      <c r="E207" s="194" t="s">
        <v>555</v>
      </c>
      <c r="F207" s="195" t="s">
        <v>556</v>
      </c>
      <c r="G207" s="196" t="s">
        <v>303</v>
      </c>
      <c r="H207" s="197">
        <v>175.65</v>
      </c>
      <c r="I207" s="198"/>
      <c r="J207" s="199">
        <f t="shared" si="0"/>
        <v>0</v>
      </c>
      <c r="K207" s="195" t="s">
        <v>181</v>
      </c>
      <c r="L207" s="61"/>
      <c r="M207" s="200" t="s">
        <v>21</v>
      </c>
      <c r="N207" s="201" t="s">
        <v>43</v>
      </c>
      <c r="O207" s="42"/>
      <c r="P207" s="202">
        <f t="shared" si="1"/>
        <v>0</v>
      </c>
      <c r="Q207" s="202">
        <v>8.4999999999999995E-4</v>
      </c>
      <c r="R207" s="202">
        <f t="shared" si="2"/>
        <v>0.1493025</v>
      </c>
      <c r="S207" s="202">
        <v>0</v>
      </c>
      <c r="T207" s="203">
        <f t="shared" si="3"/>
        <v>0</v>
      </c>
      <c r="AR207" s="24" t="s">
        <v>171</v>
      </c>
      <c r="AT207" s="24" t="s">
        <v>167</v>
      </c>
      <c r="AU207" s="24" t="s">
        <v>82</v>
      </c>
      <c r="AY207" s="24" t="s">
        <v>164</v>
      </c>
      <c r="BE207" s="204">
        <f t="shared" si="4"/>
        <v>0</v>
      </c>
      <c r="BF207" s="204">
        <f t="shared" si="5"/>
        <v>0</v>
      </c>
      <c r="BG207" s="204">
        <f t="shared" si="6"/>
        <v>0</v>
      </c>
      <c r="BH207" s="204">
        <f t="shared" si="7"/>
        <v>0</v>
      </c>
      <c r="BI207" s="204">
        <f t="shared" si="8"/>
        <v>0</v>
      </c>
      <c r="BJ207" s="24" t="s">
        <v>80</v>
      </c>
      <c r="BK207" s="204">
        <f t="shared" si="9"/>
        <v>0</v>
      </c>
      <c r="BL207" s="24" t="s">
        <v>171</v>
      </c>
      <c r="BM207" s="24" t="s">
        <v>557</v>
      </c>
    </row>
    <row r="208" spans="2:65" s="1" customFormat="1" ht="31.5" customHeight="1">
      <c r="B208" s="41"/>
      <c r="C208" s="193" t="s">
        <v>558</v>
      </c>
      <c r="D208" s="193" t="s">
        <v>167</v>
      </c>
      <c r="E208" s="194" t="s">
        <v>559</v>
      </c>
      <c r="F208" s="195" t="s">
        <v>560</v>
      </c>
      <c r="G208" s="196" t="s">
        <v>486</v>
      </c>
      <c r="H208" s="197">
        <v>1173.81</v>
      </c>
      <c r="I208" s="198"/>
      <c r="J208" s="199">
        <f t="shared" si="0"/>
        <v>0</v>
      </c>
      <c r="K208" s="195" t="s">
        <v>181</v>
      </c>
      <c r="L208" s="61"/>
      <c r="M208" s="200" t="s">
        <v>21</v>
      </c>
      <c r="N208" s="201" t="s">
        <v>43</v>
      </c>
      <c r="O208" s="42"/>
      <c r="P208" s="202">
        <f t="shared" si="1"/>
        <v>0</v>
      </c>
      <c r="Q208" s="202">
        <v>0</v>
      </c>
      <c r="R208" s="202">
        <f t="shared" si="2"/>
        <v>0</v>
      </c>
      <c r="S208" s="202">
        <v>0</v>
      </c>
      <c r="T208" s="203">
        <f t="shared" si="3"/>
        <v>0</v>
      </c>
      <c r="AR208" s="24" t="s">
        <v>171</v>
      </c>
      <c r="AT208" s="24" t="s">
        <v>167</v>
      </c>
      <c r="AU208" s="24" t="s">
        <v>82</v>
      </c>
      <c r="AY208" s="24" t="s">
        <v>164</v>
      </c>
      <c r="BE208" s="204">
        <f t="shared" si="4"/>
        <v>0</v>
      </c>
      <c r="BF208" s="204">
        <f t="shared" si="5"/>
        <v>0</v>
      </c>
      <c r="BG208" s="204">
        <f t="shared" si="6"/>
        <v>0</v>
      </c>
      <c r="BH208" s="204">
        <f t="shared" si="7"/>
        <v>0</v>
      </c>
      <c r="BI208" s="204">
        <f t="shared" si="8"/>
        <v>0</v>
      </c>
      <c r="BJ208" s="24" t="s">
        <v>80</v>
      </c>
      <c r="BK208" s="204">
        <f t="shared" si="9"/>
        <v>0</v>
      </c>
      <c r="BL208" s="24" t="s">
        <v>171</v>
      </c>
      <c r="BM208" s="24" t="s">
        <v>561</v>
      </c>
    </row>
    <row r="209" spans="2:65" s="11" customFormat="1" ht="27">
      <c r="B209" s="213"/>
      <c r="C209" s="214"/>
      <c r="D209" s="205" t="s">
        <v>326</v>
      </c>
      <c r="E209" s="224" t="s">
        <v>21</v>
      </c>
      <c r="F209" s="225" t="s">
        <v>562</v>
      </c>
      <c r="G209" s="214"/>
      <c r="H209" s="226">
        <v>770.21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326</v>
      </c>
      <c r="AU209" s="223" t="s">
        <v>82</v>
      </c>
      <c r="AV209" s="11" t="s">
        <v>82</v>
      </c>
      <c r="AW209" s="11" t="s">
        <v>35</v>
      </c>
      <c r="AX209" s="11" t="s">
        <v>72</v>
      </c>
      <c r="AY209" s="223" t="s">
        <v>164</v>
      </c>
    </row>
    <row r="210" spans="2:65" s="11" customFormat="1" ht="13.5">
      <c r="B210" s="213"/>
      <c r="C210" s="214"/>
      <c r="D210" s="205" t="s">
        <v>326</v>
      </c>
      <c r="E210" s="224" t="s">
        <v>21</v>
      </c>
      <c r="F210" s="225" t="s">
        <v>563</v>
      </c>
      <c r="G210" s="214"/>
      <c r="H210" s="226">
        <v>88.34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326</v>
      </c>
      <c r="AU210" s="223" t="s">
        <v>82</v>
      </c>
      <c r="AV210" s="11" t="s">
        <v>82</v>
      </c>
      <c r="AW210" s="11" t="s">
        <v>35</v>
      </c>
      <c r="AX210" s="11" t="s">
        <v>72</v>
      </c>
      <c r="AY210" s="223" t="s">
        <v>164</v>
      </c>
    </row>
    <row r="211" spans="2:65" s="13" customFormat="1" ht="13.5">
      <c r="B211" s="248"/>
      <c r="C211" s="249"/>
      <c r="D211" s="205" t="s">
        <v>326</v>
      </c>
      <c r="E211" s="250" t="s">
        <v>21</v>
      </c>
      <c r="F211" s="251" t="s">
        <v>564</v>
      </c>
      <c r="G211" s="249"/>
      <c r="H211" s="252">
        <v>858.55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AT211" s="258" t="s">
        <v>326</v>
      </c>
      <c r="AU211" s="258" t="s">
        <v>82</v>
      </c>
      <c r="AV211" s="13" t="s">
        <v>185</v>
      </c>
      <c r="AW211" s="13" t="s">
        <v>35</v>
      </c>
      <c r="AX211" s="13" t="s">
        <v>72</v>
      </c>
      <c r="AY211" s="258" t="s">
        <v>164</v>
      </c>
    </row>
    <row r="212" spans="2:65" s="11" customFormat="1" ht="13.5">
      <c r="B212" s="213"/>
      <c r="C212" s="214"/>
      <c r="D212" s="205" t="s">
        <v>326</v>
      </c>
      <c r="E212" s="224" t="s">
        <v>21</v>
      </c>
      <c r="F212" s="225" t="s">
        <v>565</v>
      </c>
      <c r="G212" s="214"/>
      <c r="H212" s="226">
        <v>315.26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326</v>
      </c>
      <c r="AU212" s="223" t="s">
        <v>82</v>
      </c>
      <c r="AV212" s="11" t="s">
        <v>82</v>
      </c>
      <c r="AW212" s="11" t="s">
        <v>35</v>
      </c>
      <c r="AX212" s="11" t="s">
        <v>72</v>
      </c>
      <c r="AY212" s="223" t="s">
        <v>164</v>
      </c>
    </row>
    <row r="213" spans="2:65" s="13" customFormat="1" ht="13.5">
      <c r="B213" s="248"/>
      <c r="C213" s="249"/>
      <c r="D213" s="205" t="s">
        <v>326</v>
      </c>
      <c r="E213" s="250" t="s">
        <v>21</v>
      </c>
      <c r="F213" s="251" t="s">
        <v>566</v>
      </c>
      <c r="G213" s="249"/>
      <c r="H213" s="252">
        <v>315.26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AT213" s="258" t="s">
        <v>326</v>
      </c>
      <c r="AU213" s="258" t="s">
        <v>82</v>
      </c>
      <c r="AV213" s="13" t="s">
        <v>185</v>
      </c>
      <c r="AW213" s="13" t="s">
        <v>35</v>
      </c>
      <c r="AX213" s="13" t="s">
        <v>72</v>
      </c>
      <c r="AY213" s="258" t="s">
        <v>164</v>
      </c>
    </row>
    <row r="214" spans="2:65" s="12" customFormat="1" ht="13.5">
      <c r="B214" s="227"/>
      <c r="C214" s="228"/>
      <c r="D214" s="208" t="s">
        <v>326</v>
      </c>
      <c r="E214" s="229" t="s">
        <v>21</v>
      </c>
      <c r="F214" s="230" t="s">
        <v>357</v>
      </c>
      <c r="G214" s="228"/>
      <c r="H214" s="231">
        <v>1173.81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326</v>
      </c>
      <c r="AU214" s="237" t="s">
        <v>82</v>
      </c>
      <c r="AV214" s="12" t="s">
        <v>171</v>
      </c>
      <c r="AW214" s="12" t="s">
        <v>35</v>
      </c>
      <c r="AX214" s="12" t="s">
        <v>80</v>
      </c>
      <c r="AY214" s="237" t="s">
        <v>164</v>
      </c>
    </row>
    <row r="215" spans="2:65" s="1" customFormat="1" ht="31.5" customHeight="1">
      <c r="B215" s="41"/>
      <c r="C215" s="193" t="s">
        <v>567</v>
      </c>
      <c r="D215" s="193" t="s">
        <v>167</v>
      </c>
      <c r="E215" s="194" t="s">
        <v>568</v>
      </c>
      <c r="F215" s="195" t="s">
        <v>569</v>
      </c>
      <c r="G215" s="196" t="s">
        <v>303</v>
      </c>
      <c r="H215" s="197">
        <v>175.65</v>
      </c>
      <c r="I215" s="198"/>
      <c r="J215" s="199">
        <f>ROUND(I215*H215,2)</f>
        <v>0</v>
      </c>
      <c r="K215" s="195" t="s">
        <v>181</v>
      </c>
      <c r="L215" s="61"/>
      <c r="M215" s="200" t="s">
        <v>21</v>
      </c>
      <c r="N215" s="201" t="s">
        <v>43</v>
      </c>
      <c r="O215" s="42"/>
      <c r="P215" s="202">
        <f>O215*H215</f>
        <v>0</v>
      </c>
      <c r="Q215" s="202">
        <v>1.0000000000000001E-5</v>
      </c>
      <c r="R215" s="202">
        <f>Q215*H215</f>
        <v>1.7565000000000002E-3</v>
      </c>
      <c r="S215" s="202">
        <v>0</v>
      </c>
      <c r="T215" s="203">
        <f>S215*H215</f>
        <v>0</v>
      </c>
      <c r="AR215" s="24" t="s">
        <v>171</v>
      </c>
      <c r="AT215" s="24" t="s">
        <v>167</v>
      </c>
      <c r="AU215" s="24" t="s">
        <v>82</v>
      </c>
      <c r="AY215" s="24" t="s">
        <v>164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24" t="s">
        <v>80</v>
      </c>
      <c r="BK215" s="204">
        <f>ROUND(I215*H215,2)</f>
        <v>0</v>
      </c>
      <c r="BL215" s="24" t="s">
        <v>171</v>
      </c>
      <c r="BM215" s="24" t="s">
        <v>570</v>
      </c>
    </row>
    <row r="216" spans="2:65" s="11" customFormat="1" ht="13.5">
      <c r="B216" s="213"/>
      <c r="C216" s="214"/>
      <c r="D216" s="208" t="s">
        <v>326</v>
      </c>
      <c r="E216" s="215" t="s">
        <v>21</v>
      </c>
      <c r="F216" s="216" t="s">
        <v>571</v>
      </c>
      <c r="G216" s="214"/>
      <c r="H216" s="217">
        <v>175.65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326</v>
      </c>
      <c r="AU216" s="223" t="s">
        <v>82</v>
      </c>
      <c r="AV216" s="11" t="s">
        <v>82</v>
      </c>
      <c r="AW216" s="11" t="s">
        <v>35</v>
      </c>
      <c r="AX216" s="11" t="s">
        <v>80</v>
      </c>
      <c r="AY216" s="223" t="s">
        <v>164</v>
      </c>
    </row>
    <row r="217" spans="2:65" s="1" customFormat="1" ht="44.25" customHeight="1">
      <c r="B217" s="41"/>
      <c r="C217" s="193" t="s">
        <v>572</v>
      </c>
      <c r="D217" s="193" t="s">
        <v>167</v>
      </c>
      <c r="E217" s="194" t="s">
        <v>573</v>
      </c>
      <c r="F217" s="195" t="s">
        <v>574</v>
      </c>
      <c r="G217" s="196" t="s">
        <v>486</v>
      </c>
      <c r="H217" s="197">
        <v>339.91</v>
      </c>
      <c r="I217" s="198"/>
      <c r="J217" s="199">
        <f>ROUND(I217*H217,2)</f>
        <v>0</v>
      </c>
      <c r="K217" s="195" t="s">
        <v>21</v>
      </c>
      <c r="L217" s="61"/>
      <c r="M217" s="200" t="s">
        <v>21</v>
      </c>
      <c r="N217" s="201" t="s">
        <v>43</v>
      </c>
      <c r="O217" s="42"/>
      <c r="P217" s="202">
        <f>O217*H217</f>
        <v>0</v>
      </c>
      <c r="Q217" s="202">
        <v>0.15540000000000001</v>
      </c>
      <c r="R217" s="202">
        <f>Q217*H217</f>
        <v>52.82201400000001</v>
      </c>
      <c r="S217" s="202">
        <v>0</v>
      </c>
      <c r="T217" s="203">
        <f>S217*H217</f>
        <v>0</v>
      </c>
      <c r="AR217" s="24" t="s">
        <v>171</v>
      </c>
      <c r="AT217" s="24" t="s">
        <v>167</v>
      </c>
      <c r="AU217" s="24" t="s">
        <v>82</v>
      </c>
      <c r="AY217" s="24" t="s">
        <v>164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80</v>
      </c>
      <c r="BK217" s="204">
        <f>ROUND(I217*H217,2)</f>
        <v>0</v>
      </c>
      <c r="BL217" s="24" t="s">
        <v>171</v>
      </c>
      <c r="BM217" s="24" t="s">
        <v>575</v>
      </c>
    </row>
    <row r="218" spans="2:65" s="11" customFormat="1" ht="27">
      <c r="B218" s="213"/>
      <c r="C218" s="214"/>
      <c r="D218" s="205" t="s">
        <v>326</v>
      </c>
      <c r="E218" s="224" t="s">
        <v>21</v>
      </c>
      <c r="F218" s="225" t="s">
        <v>576</v>
      </c>
      <c r="G218" s="214"/>
      <c r="H218" s="226">
        <v>308.68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326</v>
      </c>
      <c r="AU218" s="223" t="s">
        <v>82</v>
      </c>
      <c r="AV218" s="11" t="s">
        <v>82</v>
      </c>
      <c r="AW218" s="11" t="s">
        <v>35</v>
      </c>
      <c r="AX218" s="11" t="s">
        <v>72</v>
      </c>
      <c r="AY218" s="223" t="s">
        <v>164</v>
      </c>
    </row>
    <row r="219" spans="2:65" s="11" customFormat="1" ht="13.5">
      <c r="B219" s="213"/>
      <c r="C219" s="214"/>
      <c r="D219" s="205" t="s">
        <v>326</v>
      </c>
      <c r="E219" s="224" t="s">
        <v>21</v>
      </c>
      <c r="F219" s="225" t="s">
        <v>577</v>
      </c>
      <c r="G219" s="214"/>
      <c r="H219" s="226">
        <v>2.66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326</v>
      </c>
      <c r="AU219" s="223" t="s">
        <v>82</v>
      </c>
      <c r="AV219" s="11" t="s">
        <v>82</v>
      </c>
      <c r="AW219" s="11" t="s">
        <v>35</v>
      </c>
      <c r="AX219" s="11" t="s">
        <v>72</v>
      </c>
      <c r="AY219" s="223" t="s">
        <v>164</v>
      </c>
    </row>
    <row r="220" spans="2:65" s="11" customFormat="1" ht="13.5">
      <c r="B220" s="213"/>
      <c r="C220" s="214"/>
      <c r="D220" s="205" t="s">
        <v>326</v>
      </c>
      <c r="E220" s="224" t="s">
        <v>21</v>
      </c>
      <c r="F220" s="225" t="s">
        <v>578</v>
      </c>
      <c r="G220" s="214"/>
      <c r="H220" s="226">
        <v>1.2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326</v>
      </c>
      <c r="AU220" s="223" t="s">
        <v>82</v>
      </c>
      <c r="AV220" s="11" t="s">
        <v>82</v>
      </c>
      <c r="AW220" s="11" t="s">
        <v>35</v>
      </c>
      <c r="AX220" s="11" t="s">
        <v>72</v>
      </c>
      <c r="AY220" s="223" t="s">
        <v>164</v>
      </c>
    </row>
    <row r="221" spans="2:65" s="11" customFormat="1" ht="13.5">
      <c r="B221" s="213"/>
      <c r="C221" s="214"/>
      <c r="D221" s="208" t="s">
        <v>326</v>
      </c>
      <c r="E221" s="215" t="s">
        <v>21</v>
      </c>
      <c r="F221" s="216" t="s">
        <v>579</v>
      </c>
      <c r="G221" s="214"/>
      <c r="H221" s="217">
        <v>27.37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326</v>
      </c>
      <c r="AU221" s="223" t="s">
        <v>82</v>
      </c>
      <c r="AV221" s="11" t="s">
        <v>82</v>
      </c>
      <c r="AW221" s="11" t="s">
        <v>35</v>
      </c>
      <c r="AX221" s="11" t="s">
        <v>72</v>
      </c>
      <c r="AY221" s="223" t="s">
        <v>164</v>
      </c>
    </row>
    <row r="222" spans="2:65" s="1" customFormat="1" ht="22.5" customHeight="1">
      <c r="B222" s="41"/>
      <c r="C222" s="238" t="s">
        <v>580</v>
      </c>
      <c r="D222" s="238" t="s">
        <v>369</v>
      </c>
      <c r="E222" s="239" t="s">
        <v>581</v>
      </c>
      <c r="F222" s="240" t="s">
        <v>582</v>
      </c>
      <c r="G222" s="241" t="s">
        <v>377</v>
      </c>
      <c r="H222" s="242">
        <v>325</v>
      </c>
      <c r="I222" s="243"/>
      <c r="J222" s="244">
        <f>ROUND(I222*H222,2)</f>
        <v>0</v>
      </c>
      <c r="K222" s="240" t="s">
        <v>181</v>
      </c>
      <c r="L222" s="245"/>
      <c r="M222" s="246" t="s">
        <v>21</v>
      </c>
      <c r="N222" s="247" t="s">
        <v>43</v>
      </c>
      <c r="O222" s="42"/>
      <c r="P222" s="202">
        <f>O222*H222</f>
        <v>0</v>
      </c>
      <c r="Q222" s="202">
        <v>8.2100000000000006E-2</v>
      </c>
      <c r="R222" s="202">
        <f>Q222*H222</f>
        <v>26.682500000000001</v>
      </c>
      <c r="S222" s="202">
        <v>0</v>
      </c>
      <c r="T222" s="203">
        <f>S222*H222</f>
        <v>0</v>
      </c>
      <c r="AR222" s="24" t="s">
        <v>208</v>
      </c>
      <c r="AT222" s="24" t="s">
        <v>369</v>
      </c>
      <c r="AU222" s="24" t="s">
        <v>82</v>
      </c>
      <c r="AY222" s="24" t="s">
        <v>164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24" t="s">
        <v>80</v>
      </c>
      <c r="BK222" s="204">
        <f>ROUND(I222*H222,2)</f>
        <v>0</v>
      </c>
      <c r="BL222" s="24" t="s">
        <v>171</v>
      </c>
      <c r="BM222" s="24" t="s">
        <v>583</v>
      </c>
    </row>
    <row r="223" spans="2:65" s="1" customFormat="1" ht="27">
      <c r="B223" s="41"/>
      <c r="C223" s="63"/>
      <c r="D223" s="208" t="s">
        <v>173</v>
      </c>
      <c r="E223" s="63"/>
      <c r="F223" s="209" t="s">
        <v>584</v>
      </c>
      <c r="G223" s="63"/>
      <c r="H223" s="63"/>
      <c r="I223" s="163"/>
      <c r="J223" s="63"/>
      <c r="K223" s="63"/>
      <c r="L223" s="61"/>
      <c r="M223" s="207"/>
      <c r="N223" s="42"/>
      <c r="O223" s="42"/>
      <c r="P223" s="42"/>
      <c r="Q223" s="42"/>
      <c r="R223" s="42"/>
      <c r="S223" s="42"/>
      <c r="T223" s="78"/>
      <c r="AT223" s="24" t="s">
        <v>173</v>
      </c>
      <c r="AU223" s="24" t="s">
        <v>82</v>
      </c>
    </row>
    <row r="224" spans="2:65" s="1" customFormat="1" ht="22.5" customHeight="1">
      <c r="B224" s="41"/>
      <c r="C224" s="238" t="s">
        <v>585</v>
      </c>
      <c r="D224" s="238" t="s">
        <v>369</v>
      </c>
      <c r="E224" s="239" t="s">
        <v>586</v>
      </c>
      <c r="F224" s="240" t="s">
        <v>587</v>
      </c>
      <c r="G224" s="241" t="s">
        <v>377</v>
      </c>
      <c r="H224" s="242">
        <v>37</v>
      </c>
      <c r="I224" s="243"/>
      <c r="J224" s="244">
        <f>ROUND(I224*H224,2)</f>
        <v>0</v>
      </c>
      <c r="K224" s="240" t="s">
        <v>181</v>
      </c>
      <c r="L224" s="245"/>
      <c r="M224" s="246" t="s">
        <v>21</v>
      </c>
      <c r="N224" s="247" t="s">
        <v>43</v>
      </c>
      <c r="O224" s="42"/>
      <c r="P224" s="202">
        <f>O224*H224</f>
        <v>0</v>
      </c>
      <c r="Q224" s="202">
        <v>5.8500000000000003E-2</v>
      </c>
      <c r="R224" s="202">
        <f>Q224*H224</f>
        <v>2.1645000000000003</v>
      </c>
      <c r="S224" s="202">
        <v>0</v>
      </c>
      <c r="T224" s="203">
        <f>S224*H224</f>
        <v>0</v>
      </c>
      <c r="AR224" s="24" t="s">
        <v>208</v>
      </c>
      <c r="AT224" s="24" t="s">
        <v>369</v>
      </c>
      <c r="AU224" s="24" t="s">
        <v>82</v>
      </c>
      <c r="AY224" s="24" t="s">
        <v>164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24" t="s">
        <v>80</v>
      </c>
      <c r="BK224" s="204">
        <f>ROUND(I224*H224,2)</f>
        <v>0</v>
      </c>
      <c r="BL224" s="24" t="s">
        <v>171</v>
      </c>
      <c r="BM224" s="24" t="s">
        <v>588</v>
      </c>
    </row>
    <row r="225" spans="2:65" s="1" customFormat="1" ht="27">
      <c r="B225" s="41"/>
      <c r="C225" s="63"/>
      <c r="D225" s="208" t="s">
        <v>173</v>
      </c>
      <c r="E225" s="63"/>
      <c r="F225" s="209" t="s">
        <v>584</v>
      </c>
      <c r="G225" s="63"/>
      <c r="H225" s="63"/>
      <c r="I225" s="163"/>
      <c r="J225" s="63"/>
      <c r="K225" s="63"/>
      <c r="L225" s="61"/>
      <c r="M225" s="207"/>
      <c r="N225" s="42"/>
      <c r="O225" s="42"/>
      <c r="P225" s="42"/>
      <c r="Q225" s="42"/>
      <c r="R225" s="42"/>
      <c r="S225" s="42"/>
      <c r="T225" s="78"/>
      <c r="AT225" s="24" t="s">
        <v>173</v>
      </c>
      <c r="AU225" s="24" t="s">
        <v>82</v>
      </c>
    </row>
    <row r="226" spans="2:65" s="1" customFormat="1" ht="22.5" customHeight="1">
      <c r="B226" s="41"/>
      <c r="C226" s="238" t="s">
        <v>589</v>
      </c>
      <c r="D226" s="238" t="s">
        <v>369</v>
      </c>
      <c r="E226" s="239" t="s">
        <v>590</v>
      </c>
      <c r="F226" s="240" t="s">
        <v>591</v>
      </c>
      <c r="G226" s="241" t="s">
        <v>377</v>
      </c>
      <c r="H226" s="242">
        <v>2</v>
      </c>
      <c r="I226" s="243"/>
      <c r="J226" s="244">
        <f>ROUND(I226*H226,2)</f>
        <v>0</v>
      </c>
      <c r="K226" s="240" t="s">
        <v>181</v>
      </c>
      <c r="L226" s="245"/>
      <c r="M226" s="246" t="s">
        <v>21</v>
      </c>
      <c r="N226" s="247" t="s">
        <v>43</v>
      </c>
      <c r="O226" s="42"/>
      <c r="P226" s="202">
        <f>O226*H226</f>
        <v>0</v>
      </c>
      <c r="Q226" s="202">
        <v>6.8000000000000005E-2</v>
      </c>
      <c r="R226" s="202">
        <f>Q226*H226</f>
        <v>0.13600000000000001</v>
      </c>
      <c r="S226" s="202">
        <v>0</v>
      </c>
      <c r="T226" s="203">
        <f>S226*H226</f>
        <v>0</v>
      </c>
      <c r="AR226" s="24" t="s">
        <v>208</v>
      </c>
      <c r="AT226" s="24" t="s">
        <v>369</v>
      </c>
      <c r="AU226" s="24" t="s">
        <v>82</v>
      </c>
      <c r="AY226" s="24" t="s">
        <v>164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4" t="s">
        <v>80</v>
      </c>
      <c r="BK226" s="204">
        <f>ROUND(I226*H226,2)</f>
        <v>0</v>
      </c>
      <c r="BL226" s="24" t="s">
        <v>171</v>
      </c>
      <c r="BM226" s="24" t="s">
        <v>592</v>
      </c>
    </row>
    <row r="227" spans="2:65" s="1" customFormat="1" ht="27">
      <c r="B227" s="41"/>
      <c r="C227" s="63"/>
      <c r="D227" s="208" t="s">
        <v>173</v>
      </c>
      <c r="E227" s="63"/>
      <c r="F227" s="209" t="s">
        <v>584</v>
      </c>
      <c r="G227" s="63"/>
      <c r="H227" s="63"/>
      <c r="I227" s="163"/>
      <c r="J227" s="63"/>
      <c r="K227" s="63"/>
      <c r="L227" s="61"/>
      <c r="M227" s="207"/>
      <c r="N227" s="42"/>
      <c r="O227" s="42"/>
      <c r="P227" s="42"/>
      <c r="Q227" s="42"/>
      <c r="R227" s="42"/>
      <c r="S227" s="42"/>
      <c r="T227" s="78"/>
      <c r="AT227" s="24" t="s">
        <v>173</v>
      </c>
      <c r="AU227" s="24" t="s">
        <v>82</v>
      </c>
    </row>
    <row r="228" spans="2:65" s="1" customFormat="1" ht="31.5" customHeight="1">
      <c r="B228" s="41"/>
      <c r="C228" s="238" t="s">
        <v>593</v>
      </c>
      <c r="D228" s="238" t="s">
        <v>369</v>
      </c>
      <c r="E228" s="239" t="s">
        <v>594</v>
      </c>
      <c r="F228" s="240" t="s">
        <v>595</v>
      </c>
      <c r="G228" s="241" t="s">
        <v>377</v>
      </c>
      <c r="H228" s="242">
        <v>4</v>
      </c>
      <c r="I228" s="243"/>
      <c r="J228" s="244">
        <f>ROUND(I228*H228,2)</f>
        <v>0</v>
      </c>
      <c r="K228" s="240" t="s">
        <v>181</v>
      </c>
      <c r="L228" s="245"/>
      <c r="M228" s="246" t="s">
        <v>21</v>
      </c>
      <c r="N228" s="247" t="s">
        <v>43</v>
      </c>
      <c r="O228" s="42"/>
      <c r="P228" s="202">
        <f>O228*H228</f>
        <v>0</v>
      </c>
      <c r="Q228" s="202">
        <v>5.5E-2</v>
      </c>
      <c r="R228" s="202">
        <f>Q228*H228</f>
        <v>0.22</v>
      </c>
      <c r="S228" s="202">
        <v>0</v>
      </c>
      <c r="T228" s="203">
        <f>S228*H228</f>
        <v>0</v>
      </c>
      <c r="AR228" s="24" t="s">
        <v>208</v>
      </c>
      <c r="AT228" s="24" t="s">
        <v>369</v>
      </c>
      <c r="AU228" s="24" t="s">
        <v>82</v>
      </c>
      <c r="AY228" s="24" t="s">
        <v>164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24" t="s">
        <v>80</v>
      </c>
      <c r="BK228" s="204">
        <f>ROUND(I228*H228,2)</f>
        <v>0</v>
      </c>
      <c r="BL228" s="24" t="s">
        <v>171</v>
      </c>
      <c r="BM228" s="24" t="s">
        <v>596</v>
      </c>
    </row>
    <row r="229" spans="2:65" s="1" customFormat="1" ht="27">
      <c r="B229" s="41"/>
      <c r="C229" s="63"/>
      <c r="D229" s="208" t="s">
        <v>173</v>
      </c>
      <c r="E229" s="63"/>
      <c r="F229" s="209" t="s">
        <v>584</v>
      </c>
      <c r="G229" s="63"/>
      <c r="H229" s="63"/>
      <c r="I229" s="163"/>
      <c r="J229" s="63"/>
      <c r="K229" s="63"/>
      <c r="L229" s="61"/>
      <c r="M229" s="207"/>
      <c r="N229" s="42"/>
      <c r="O229" s="42"/>
      <c r="P229" s="42"/>
      <c r="Q229" s="42"/>
      <c r="R229" s="42"/>
      <c r="S229" s="42"/>
      <c r="T229" s="78"/>
      <c r="AT229" s="24" t="s">
        <v>173</v>
      </c>
      <c r="AU229" s="24" t="s">
        <v>82</v>
      </c>
    </row>
    <row r="230" spans="2:65" s="1" customFormat="1" ht="31.5" customHeight="1">
      <c r="B230" s="41"/>
      <c r="C230" s="193" t="s">
        <v>597</v>
      </c>
      <c r="D230" s="193" t="s">
        <v>167</v>
      </c>
      <c r="E230" s="194" t="s">
        <v>598</v>
      </c>
      <c r="F230" s="195" t="s">
        <v>599</v>
      </c>
      <c r="G230" s="196" t="s">
        <v>314</v>
      </c>
      <c r="H230" s="197">
        <v>5.2519999999999998</v>
      </c>
      <c r="I230" s="198"/>
      <c r="J230" s="199">
        <f>ROUND(I230*H230,2)</f>
        <v>0</v>
      </c>
      <c r="K230" s="195" t="s">
        <v>181</v>
      </c>
      <c r="L230" s="61"/>
      <c r="M230" s="200" t="s">
        <v>21</v>
      </c>
      <c r="N230" s="201" t="s">
        <v>43</v>
      </c>
      <c r="O230" s="42"/>
      <c r="P230" s="202">
        <f>O230*H230</f>
        <v>0</v>
      </c>
      <c r="Q230" s="202">
        <v>2.2563399999999998</v>
      </c>
      <c r="R230" s="202">
        <f>Q230*H230</f>
        <v>11.850297679999999</v>
      </c>
      <c r="S230" s="202">
        <v>0</v>
      </c>
      <c r="T230" s="203">
        <f>S230*H230</f>
        <v>0</v>
      </c>
      <c r="AR230" s="24" t="s">
        <v>171</v>
      </c>
      <c r="AT230" s="24" t="s">
        <v>167</v>
      </c>
      <c r="AU230" s="24" t="s">
        <v>82</v>
      </c>
      <c r="AY230" s="24" t="s">
        <v>164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24" t="s">
        <v>80</v>
      </c>
      <c r="BK230" s="204">
        <f>ROUND(I230*H230,2)</f>
        <v>0</v>
      </c>
      <c r="BL230" s="24" t="s">
        <v>171</v>
      </c>
      <c r="BM230" s="24" t="s">
        <v>600</v>
      </c>
    </row>
    <row r="231" spans="2:65" s="11" customFormat="1" ht="13.5">
      <c r="B231" s="213"/>
      <c r="C231" s="214"/>
      <c r="D231" s="208" t="s">
        <v>326</v>
      </c>
      <c r="E231" s="215" t="s">
        <v>21</v>
      </c>
      <c r="F231" s="216" t="s">
        <v>601</v>
      </c>
      <c r="G231" s="214"/>
      <c r="H231" s="217">
        <v>5.2519999999999998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326</v>
      </c>
      <c r="AU231" s="223" t="s">
        <v>82</v>
      </c>
      <c r="AV231" s="11" t="s">
        <v>82</v>
      </c>
      <c r="AW231" s="11" t="s">
        <v>35</v>
      </c>
      <c r="AX231" s="11" t="s">
        <v>80</v>
      </c>
      <c r="AY231" s="223" t="s">
        <v>164</v>
      </c>
    </row>
    <row r="232" spans="2:65" s="1" customFormat="1" ht="22.5" customHeight="1">
      <c r="B232" s="41"/>
      <c r="C232" s="193" t="s">
        <v>602</v>
      </c>
      <c r="D232" s="193" t="s">
        <v>167</v>
      </c>
      <c r="E232" s="194" t="s">
        <v>603</v>
      </c>
      <c r="F232" s="195" t="s">
        <v>604</v>
      </c>
      <c r="G232" s="196" t="s">
        <v>486</v>
      </c>
      <c r="H232" s="197">
        <v>67.5</v>
      </c>
      <c r="I232" s="198"/>
      <c r="J232" s="199">
        <f>ROUND(I232*H232,2)</f>
        <v>0</v>
      </c>
      <c r="K232" s="195" t="s">
        <v>181</v>
      </c>
      <c r="L232" s="61"/>
      <c r="M232" s="200" t="s">
        <v>21</v>
      </c>
      <c r="N232" s="201" t="s">
        <v>43</v>
      </c>
      <c r="O232" s="42"/>
      <c r="P232" s="202">
        <f>O232*H232</f>
        <v>0</v>
      </c>
      <c r="Q232" s="202">
        <v>0</v>
      </c>
      <c r="R232" s="202">
        <f>Q232*H232</f>
        <v>0</v>
      </c>
      <c r="S232" s="202">
        <v>0</v>
      </c>
      <c r="T232" s="203">
        <f>S232*H232</f>
        <v>0</v>
      </c>
      <c r="AR232" s="24" t="s">
        <v>171</v>
      </c>
      <c r="AT232" s="24" t="s">
        <v>167</v>
      </c>
      <c r="AU232" s="24" t="s">
        <v>82</v>
      </c>
      <c r="AY232" s="24" t="s">
        <v>164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24" t="s">
        <v>80</v>
      </c>
      <c r="BK232" s="204">
        <f>ROUND(I232*H232,2)</f>
        <v>0</v>
      </c>
      <c r="BL232" s="24" t="s">
        <v>171</v>
      </c>
      <c r="BM232" s="24" t="s">
        <v>605</v>
      </c>
    </row>
    <row r="233" spans="2:65" s="11" customFormat="1" ht="13.5">
      <c r="B233" s="213"/>
      <c r="C233" s="214"/>
      <c r="D233" s="208" t="s">
        <v>326</v>
      </c>
      <c r="E233" s="215" t="s">
        <v>21</v>
      </c>
      <c r="F233" s="216" t="s">
        <v>489</v>
      </c>
      <c r="G233" s="214"/>
      <c r="H233" s="217">
        <v>67.5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326</v>
      </c>
      <c r="AU233" s="223" t="s">
        <v>82</v>
      </c>
      <c r="AV233" s="11" t="s">
        <v>82</v>
      </c>
      <c r="AW233" s="11" t="s">
        <v>35</v>
      </c>
      <c r="AX233" s="11" t="s">
        <v>80</v>
      </c>
      <c r="AY233" s="223" t="s">
        <v>164</v>
      </c>
    </row>
    <row r="234" spans="2:65" s="1" customFormat="1" ht="31.5" customHeight="1">
      <c r="B234" s="41"/>
      <c r="C234" s="193" t="s">
        <v>606</v>
      </c>
      <c r="D234" s="193" t="s">
        <v>167</v>
      </c>
      <c r="E234" s="194" t="s">
        <v>607</v>
      </c>
      <c r="F234" s="195" t="s">
        <v>608</v>
      </c>
      <c r="G234" s="196" t="s">
        <v>303</v>
      </c>
      <c r="H234" s="197">
        <v>3000</v>
      </c>
      <c r="I234" s="198"/>
      <c r="J234" s="199">
        <f>ROUND(I234*H234,2)</f>
        <v>0</v>
      </c>
      <c r="K234" s="195" t="s">
        <v>181</v>
      </c>
      <c r="L234" s="61"/>
      <c r="M234" s="200" t="s">
        <v>21</v>
      </c>
      <c r="N234" s="201" t="s">
        <v>43</v>
      </c>
      <c r="O234" s="42"/>
      <c r="P234" s="202">
        <f>O234*H234</f>
        <v>0</v>
      </c>
      <c r="Q234" s="202">
        <v>0</v>
      </c>
      <c r="R234" s="202">
        <f>Q234*H234</f>
        <v>0</v>
      </c>
      <c r="S234" s="202">
        <v>0.02</v>
      </c>
      <c r="T234" s="203">
        <f>S234*H234</f>
        <v>60</v>
      </c>
      <c r="AR234" s="24" t="s">
        <v>171</v>
      </c>
      <c r="AT234" s="24" t="s">
        <v>167</v>
      </c>
      <c r="AU234" s="24" t="s">
        <v>82</v>
      </c>
      <c r="AY234" s="24" t="s">
        <v>164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24" t="s">
        <v>80</v>
      </c>
      <c r="BK234" s="204">
        <f>ROUND(I234*H234,2)</f>
        <v>0</v>
      </c>
      <c r="BL234" s="24" t="s">
        <v>171</v>
      </c>
      <c r="BM234" s="24" t="s">
        <v>609</v>
      </c>
    </row>
    <row r="235" spans="2:65" s="1" customFormat="1" ht="44.25" customHeight="1">
      <c r="B235" s="41"/>
      <c r="C235" s="193" t="s">
        <v>610</v>
      </c>
      <c r="D235" s="193" t="s">
        <v>167</v>
      </c>
      <c r="E235" s="194" t="s">
        <v>611</v>
      </c>
      <c r="F235" s="195" t="s">
        <v>612</v>
      </c>
      <c r="G235" s="196" t="s">
        <v>377</v>
      </c>
      <c r="H235" s="197">
        <v>11</v>
      </c>
      <c r="I235" s="198"/>
      <c r="J235" s="199">
        <f>ROUND(I235*H235,2)</f>
        <v>0</v>
      </c>
      <c r="K235" s="195" t="s">
        <v>181</v>
      </c>
      <c r="L235" s="61"/>
      <c r="M235" s="200" t="s">
        <v>21</v>
      </c>
      <c r="N235" s="201" t="s">
        <v>43</v>
      </c>
      <c r="O235" s="42"/>
      <c r="P235" s="202">
        <f>O235*H235</f>
        <v>0</v>
      </c>
      <c r="Q235" s="202">
        <v>0</v>
      </c>
      <c r="R235" s="202">
        <f>Q235*H235</f>
        <v>0</v>
      </c>
      <c r="S235" s="202">
        <v>8.2000000000000003E-2</v>
      </c>
      <c r="T235" s="203">
        <f>S235*H235</f>
        <v>0.90200000000000002</v>
      </c>
      <c r="AR235" s="24" t="s">
        <v>171</v>
      </c>
      <c r="AT235" s="24" t="s">
        <v>167</v>
      </c>
      <c r="AU235" s="24" t="s">
        <v>82</v>
      </c>
      <c r="AY235" s="24" t="s">
        <v>164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24" t="s">
        <v>80</v>
      </c>
      <c r="BK235" s="204">
        <f>ROUND(I235*H235,2)</f>
        <v>0</v>
      </c>
      <c r="BL235" s="24" t="s">
        <v>171</v>
      </c>
      <c r="BM235" s="24" t="s">
        <v>613</v>
      </c>
    </row>
    <row r="236" spans="2:65" s="1" customFormat="1" ht="40.5">
      <c r="B236" s="41"/>
      <c r="C236" s="63"/>
      <c r="D236" s="208" t="s">
        <v>173</v>
      </c>
      <c r="E236" s="63"/>
      <c r="F236" s="209" t="s">
        <v>614</v>
      </c>
      <c r="G236" s="63"/>
      <c r="H236" s="63"/>
      <c r="I236" s="163"/>
      <c r="J236" s="63"/>
      <c r="K236" s="63"/>
      <c r="L236" s="61"/>
      <c r="M236" s="207"/>
      <c r="N236" s="42"/>
      <c r="O236" s="42"/>
      <c r="P236" s="42"/>
      <c r="Q236" s="42"/>
      <c r="R236" s="42"/>
      <c r="S236" s="42"/>
      <c r="T236" s="78"/>
      <c r="AT236" s="24" t="s">
        <v>173</v>
      </c>
      <c r="AU236" s="24" t="s">
        <v>82</v>
      </c>
    </row>
    <row r="237" spans="2:65" s="1" customFormat="1" ht="44.25" customHeight="1">
      <c r="B237" s="41"/>
      <c r="C237" s="193" t="s">
        <v>615</v>
      </c>
      <c r="D237" s="193" t="s">
        <v>167</v>
      </c>
      <c r="E237" s="194" t="s">
        <v>616</v>
      </c>
      <c r="F237" s="195" t="s">
        <v>617</v>
      </c>
      <c r="G237" s="196" t="s">
        <v>377</v>
      </c>
      <c r="H237" s="197">
        <v>21</v>
      </c>
      <c r="I237" s="198"/>
      <c r="J237" s="199">
        <f>ROUND(I237*H237,2)</f>
        <v>0</v>
      </c>
      <c r="K237" s="195" t="s">
        <v>181</v>
      </c>
      <c r="L237" s="61"/>
      <c r="M237" s="200" t="s">
        <v>21</v>
      </c>
      <c r="N237" s="201" t="s">
        <v>43</v>
      </c>
      <c r="O237" s="42"/>
      <c r="P237" s="202">
        <f>O237*H237</f>
        <v>0</v>
      </c>
      <c r="Q237" s="202">
        <v>0</v>
      </c>
      <c r="R237" s="202">
        <f>Q237*H237</f>
        <v>0</v>
      </c>
      <c r="S237" s="202">
        <v>4.0000000000000001E-3</v>
      </c>
      <c r="T237" s="203">
        <f>S237*H237</f>
        <v>8.4000000000000005E-2</v>
      </c>
      <c r="AR237" s="24" t="s">
        <v>171</v>
      </c>
      <c r="AT237" s="24" t="s">
        <v>167</v>
      </c>
      <c r="AU237" s="24" t="s">
        <v>82</v>
      </c>
      <c r="AY237" s="24" t="s">
        <v>164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24" t="s">
        <v>80</v>
      </c>
      <c r="BK237" s="204">
        <f>ROUND(I237*H237,2)</f>
        <v>0</v>
      </c>
      <c r="BL237" s="24" t="s">
        <v>171</v>
      </c>
      <c r="BM237" s="24" t="s">
        <v>618</v>
      </c>
    </row>
    <row r="238" spans="2:65" s="1" customFormat="1" ht="108">
      <c r="B238" s="41"/>
      <c r="C238" s="63"/>
      <c r="D238" s="205" t="s">
        <v>173</v>
      </c>
      <c r="E238" s="63"/>
      <c r="F238" s="206" t="s">
        <v>619</v>
      </c>
      <c r="G238" s="63"/>
      <c r="H238" s="63"/>
      <c r="I238" s="163"/>
      <c r="J238" s="63"/>
      <c r="K238" s="63"/>
      <c r="L238" s="61"/>
      <c r="M238" s="207"/>
      <c r="N238" s="42"/>
      <c r="O238" s="42"/>
      <c r="P238" s="42"/>
      <c r="Q238" s="42"/>
      <c r="R238" s="42"/>
      <c r="S238" s="42"/>
      <c r="T238" s="78"/>
      <c r="AT238" s="24" t="s">
        <v>173</v>
      </c>
      <c r="AU238" s="24" t="s">
        <v>82</v>
      </c>
    </row>
    <row r="239" spans="2:65" s="10" customFormat="1" ht="22.35" customHeight="1">
      <c r="B239" s="176"/>
      <c r="C239" s="177"/>
      <c r="D239" s="190" t="s">
        <v>71</v>
      </c>
      <c r="E239" s="191" t="s">
        <v>620</v>
      </c>
      <c r="F239" s="191" t="s">
        <v>621</v>
      </c>
      <c r="G239" s="177"/>
      <c r="H239" s="177"/>
      <c r="I239" s="180"/>
      <c r="J239" s="192">
        <f>BK239</f>
        <v>0</v>
      </c>
      <c r="K239" s="177"/>
      <c r="L239" s="182"/>
      <c r="M239" s="183"/>
      <c r="N239" s="184"/>
      <c r="O239" s="184"/>
      <c r="P239" s="185">
        <f>P240+P241</f>
        <v>0</v>
      </c>
      <c r="Q239" s="184"/>
      <c r="R239" s="185">
        <f>R240+R241</f>
        <v>0</v>
      </c>
      <c r="S239" s="184"/>
      <c r="T239" s="186">
        <f>T240+T241</f>
        <v>0</v>
      </c>
      <c r="AR239" s="187" t="s">
        <v>80</v>
      </c>
      <c r="AT239" s="188" t="s">
        <v>71</v>
      </c>
      <c r="AU239" s="188" t="s">
        <v>82</v>
      </c>
      <c r="AY239" s="187" t="s">
        <v>164</v>
      </c>
      <c r="BK239" s="189">
        <f>BK240+BK241</f>
        <v>0</v>
      </c>
    </row>
    <row r="240" spans="2:65" s="1" customFormat="1" ht="31.5" customHeight="1">
      <c r="B240" s="41"/>
      <c r="C240" s="193" t="s">
        <v>622</v>
      </c>
      <c r="D240" s="193" t="s">
        <v>167</v>
      </c>
      <c r="E240" s="194" t="s">
        <v>623</v>
      </c>
      <c r="F240" s="195" t="s">
        <v>624</v>
      </c>
      <c r="G240" s="196" t="s">
        <v>345</v>
      </c>
      <c r="H240" s="197">
        <v>185.172</v>
      </c>
      <c r="I240" s="198"/>
      <c r="J240" s="199">
        <f>ROUND(I240*H240,2)</f>
        <v>0</v>
      </c>
      <c r="K240" s="195" t="s">
        <v>181</v>
      </c>
      <c r="L240" s="61"/>
      <c r="M240" s="200" t="s">
        <v>21</v>
      </c>
      <c r="N240" s="201" t="s">
        <v>43</v>
      </c>
      <c r="O240" s="42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AR240" s="24" t="s">
        <v>171</v>
      </c>
      <c r="AT240" s="24" t="s">
        <v>167</v>
      </c>
      <c r="AU240" s="24" t="s">
        <v>185</v>
      </c>
      <c r="AY240" s="24" t="s">
        <v>164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24" t="s">
        <v>80</v>
      </c>
      <c r="BK240" s="204">
        <f>ROUND(I240*H240,2)</f>
        <v>0</v>
      </c>
      <c r="BL240" s="24" t="s">
        <v>171</v>
      </c>
      <c r="BM240" s="24" t="s">
        <v>625</v>
      </c>
    </row>
    <row r="241" spans="2:65" s="14" customFormat="1" ht="21.6" customHeight="1">
      <c r="B241" s="259"/>
      <c r="C241" s="260"/>
      <c r="D241" s="261" t="s">
        <v>71</v>
      </c>
      <c r="E241" s="261" t="s">
        <v>626</v>
      </c>
      <c r="F241" s="261" t="s">
        <v>627</v>
      </c>
      <c r="G241" s="260"/>
      <c r="H241" s="260"/>
      <c r="I241" s="262"/>
      <c r="J241" s="263">
        <f>BK241</f>
        <v>0</v>
      </c>
      <c r="K241" s="260"/>
      <c r="L241" s="264"/>
      <c r="M241" s="265"/>
      <c r="N241" s="266"/>
      <c r="O241" s="266"/>
      <c r="P241" s="267">
        <f>SUM(P242:P251)</f>
        <v>0</v>
      </c>
      <c r="Q241" s="266"/>
      <c r="R241" s="267">
        <f>SUM(R242:R251)</f>
        <v>0</v>
      </c>
      <c r="S241" s="266"/>
      <c r="T241" s="268">
        <f>SUM(T242:T251)</f>
        <v>0</v>
      </c>
      <c r="AR241" s="269" t="s">
        <v>80</v>
      </c>
      <c r="AT241" s="270" t="s">
        <v>71</v>
      </c>
      <c r="AU241" s="270" t="s">
        <v>185</v>
      </c>
      <c r="AY241" s="269" t="s">
        <v>164</v>
      </c>
      <c r="BK241" s="271">
        <f>SUM(BK242:BK251)</f>
        <v>0</v>
      </c>
    </row>
    <row r="242" spans="2:65" s="1" customFormat="1" ht="31.5" customHeight="1">
      <c r="B242" s="41"/>
      <c r="C242" s="193" t="s">
        <v>628</v>
      </c>
      <c r="D242" s="193" t="s">
        <v>167</v>
      </c>
      <c r="E242" s="194" t="s">
        <v>629</v>
      </c>
      <c r="F242" s="195" t="s">
        <v>630</v>
      </c>
      <c r="G242" s="196" t="s">
        <v>345</v>
      </c>
      <c r="H242" s="197">
        <v>2302.076</v>
      </c>
      <c r="I242" s="198"/>
      <c r="J242" s="199">
        <f>ROUND(I242*H242,2)</f>
        <v>0</v>
      </c>
      <c r="K242" s="195" t="s">
        <v>181</v>
      </c>
      <c r="L242" s="61"/>
      <c r="M242" s="200" t="s">
        <v>21</v>
      </c>
      <c r="N242" s="201" t="s">
        <v>43</v>
      </c>
      <c r="O242" s="42"/>
      <c r="P242" s="202">
        <f>O242*H242</f>
        <v>0</v>
      </c>
      <c r="Q242" s="202">
        <v>0</v>
      </c>
      <c r="R242" s="202">
        <f>Q242*H242</f>
        <v>0</v>
      </c>
      <c r="S242" s="202">
        <v>0</v>
      </c>
      <c r="T242" s="203">
        <f>S242*H242</f>
        <v>0</v>
      </c>
      <c r="AR242" s="24" t="s">
        <v>171</v>
      </c>
      <c r="AT242" s="24" t="s">
        <v>167</v>
      </c>
      <c r="AU242" s="24" t="s">
        <v>171</v>
      </c>
      <c r="AY242" s="24" t="s">
        <v>164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4" t="s">
        <v>80</v>
      </c>
      <c r="BK242" s="204">
        <f>ROUND(I242*H242,2)</f>
        <v>0</v>
      </c>
      <c r="BL242" s="24" t="s">
        <v>171</v>
      </c>
      <c r="BM242" s="24" t="s">
        <v>631</v>
      </c>
    </row>
    <row r="243" spans="2:65" s="1" customFormat="1" ht="31.5" customHeight="1">
      <c r="B243" s="41"/>
      <c r="C243" s="193" t="s">
        <v>632</v>
      </c>
      <c r="D243" s="193" t="s">
        <v>167</v>
      </c>
      <c r="E243" s="194" t="s">
        <v>633</v>
      </c>
      <c r="F243" s="195" t="s">
        <v>634</v>
      </c>
      <c r="G243" s="196" t="s">
        <v>345</v>
      </c>
      <c r="H243" s="197">
        <v>50645.671999999999</v>
      </c>
      <c r="I243" s="198"/>
      <c r="J243" s="199">
        <f>ROUND(I243*H243,2)</f>
        <v>0</v>
      </c>
      <c r="K243" s="195" t="s">
        <v>181</v>
      </c>
      <c r="L243" s="61"/>
      <c r="M243" s="200" t="s">
        <v>21</v>
      </c>
      <c r="N243" s="201" t="s">
        <v>43</v>
      </c>
      <c r="O243" s="42"/>
      <c r="P243" s="202">
        <f>O243*H243</f>
        <v>0</v>
      </c>
      <c r="Q243" s="202">
        <v>0</v>
      </c>
      <c r="R243" s="202">
        <f>Q243*H243</f>
        <v>0</v>
      </c>
      <c r="S243" s="202">
        <v>0</v>
      </c>
      <c r="T243" s="203">
        <f>S243*H243</f>
        <v>0</v>
      </c>
      <c r="AR243" s="24" t="s">
        <v>171</v>
      </c>
      <c r="AT243" s="24" t="s">
        <v>167</v>
      </c>
      <c r="AU243" s="24" t="s">
        <v>171</v>
      </c>
      <c r="AY243" s="24" t="s">
        <v>164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24" t="s">
        <v>80</v>
      </c>
      <c r="BK243" s="204">
        <f>ROUND(I243*H243,2)</f>
        <v>0</v>
      </c>
      <c r="BL243" s="24" t="s">
        <v>171</v>
      </c>
      <c r="BM243" s="24" t="s">
        <v>635</v>
      </c>
    </row>
    <row r="244" spans="2:65" s="1" customFormat="1" ht="27">
      <c r="B244" s="41"/>
      <c r="C244" s="63"/>
      <c r="D244" s="205" t="s">
        <v>173</v>
      </c>
      <c r="E244" s="63"/>
      <c r="F244" s="206" t="s">
        <v>636</v>
      </c>
      <c r="G244" s="63"/>
      <c r="H244" s="63"/>
      <c r="I244" s="163"/>
      <c r="J244" s="63"/>
      <c r="K244" s="63"/>
      <c r="L244" s="61"/>
      <c r="M244" s="207"/>
      <c r="N244" s="42"/>
      <c r="O244" s="42"/>
      <c r="P244" s="42"/>
      <c r="Q244" s="42"/>
      <c r="R244" s="42"/>
      <c r="S244" s="42"/>
      <c r="T244" s="78"/>
      <c r="AT244" s="24" t="s">
        <v>173</v>
      </c>
      <c r="AU244" s="24" t="s">
        <v>171</v>
      </c>
    </row>
    <row r="245" spans="2:65" s="11" customFormat="1" ht="13.5">
      <c r="B245" s="213"/>
      <c r="C245" s="214"/>
      <c r="D245" s="208" t="s">
        <v>326</v>
      </c>
      <c r="E245" s="214"/>
      <c r="F245" s="216" t="s">
        <v>637</v>
      </c>
      <c r="G245" s="214"/>
      <c r="H245" s="217">
        <v>50645.671999999999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326</v>
      </c>
      <c r="AU245" s="223" t="s">
        <v>171</v>
      </c>
      <c r="AV245" s="11" t="s">
        <v>82</v>
      </c>
      <c r="AW245" s="11" t="s">
        <v>6</v>
      </c>
      <c r="AX245" s="11" t="s">
        <v>80</v>
      </c>
      <c r="AY245" s="223" t="s">
        <v>164</v>
      </c>
    </row>
    <row r="246" spans="2:65" s="1" customFormat="1" ht="22.5" customHeight="1">
      <c r="B246" s="41"/>
      <c r="C246" s="193" t="s">
        <v>638</v>
      </c>
      <c r="D246" s="193" t="s">
        <v>167</v>
      </c>
      <c r="E246" s="194" t="s">
        <v>639</v>
      </c>
      <c r="F246" s="195" t="s">
        <v>640</v>
      </c>
      <c r="G246" s="196" t="s">
        <v>345</v>
      </c>
      <c r="H246" s="197">
        <v>2302.076</v>
      </c>
      <c r="I246" s="198"/>
      <c r="J246" s="199">
        <f>ROUND(I246*H246,2)</f>
        <v>0</v>
      </c>
      <c r="K246" s="195" t="s">
        <v>181</v>
      </c>
      <c r="L246" s="61"/>
      <c r="M246" s="200" t="s">
        <v>21</v>
      </c>
      <c r="N246" s="201" t="s">
        <v>43</v>
      </c>
      <c r="O246" s="42"/>
      <c r="P246" s="202">
        <f>O246*H246</f>
        <v>0</v>
      </c>
      <c r="Q246" s="202">
        <v>0</v>
      </c>
      <c r="R246" s="202">
        <f>Q246*H246</f>
        <v>0</v>
      </c>
      <c r="S246" s="202">
        <v>0</v>
      </c>
      <c r="T246" s="203">
        <f>S246*H246</f>
        <v>0</v>
      </c>
      <c r="AR246" s="24" t="s">
        <v>171</v>
      </c>
      <c r="AT246" s="24" t="s">
        <v>167</v>
      </c>
      <c r="AU246" s="24" t="s">
        <v>171</v>
      </c>
      <c r="AY246" s="24" t="s">
        <v>164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24" t="s">
        <v>80</v>
      </c>
      <c r="BK246" s="204">
        <f>ROUND(I246*H246,2)</f>
        <v>0</v>
      </c>
      <c r="BL246" s="24" t="s">
        <v>171</v>
      </c>
      <c r="BM246" s="24" t="s">
        <v>641</v>
      </c>
    </row>
    <row r="247" spans="2:65" s="1" customFormat="1" ht="22.5" customHeight="1">
      <c r="B247" s="41"/>
      <c r="C247" s="193" t="s">
        <v>642</v>
      </c>
      <c r="D247" s="193" t="s">
        <v>167</v>
      </c>
      <c r="E247" s="194" t="s">
        <v>643</v>
      </c>
      <c r="F247" s="195" t="s">
        <v>644</v>
      </c>
      <c r="G247" s="196" t="s">
        <v>345</v>
      </c>
      <c r="H247" s="197">
        <v>1050.7670000000001</v>
      </c>
      <c r="I247" s="198"/>
      <c r="J247" s="199">
        <f>ROUND(I247*H247,2)</f>
        <v>0</v>
      </c>
      <c r="K247" s="195" t="s">
        <v>181</v>
      </c>
      <c r="L247" s="61"/>
      <c r="M247" s="200" t="s">
        <v>21</v>
      </c>
      <c r="N247" s="201" t="s">
        <v>43</v>
      </c>
      <c r="O247" s="42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AR247" s="24" t="s">
        <v>171</v>
      </c>
      <c r="AT247" s="24" t="s">
        <v>167</v>
      </c>
      <c r="AU247" s="24" t="s">
        <v>171</v>
      </c>
      <c r="AY247" s="24" t="s">
        <v>164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4" t="s">
        <v>80</v>
      </c>
      <c r="BK247" s="204">
        <f>ROUND(I247*H247,2)</f>
        <v>0</v>
      </c>
      <c r="BL247" s="24" t="s">
        <v>171</v>
      </c>
      <c r="BM247" s="24" t="s">
        <v>645</v>
      </c>
    </row>
    <row r="248" spans="2:65" s="1" customFormat="1" ht="22.5" customHeight="1">
      <c r="B248" s="41"/>
      <c r="C248" s="193" t="s">
        <v>646</v>
      </c>
      <c r="D248" s="193" t="s">
        <v>167</v>
      </c>
      <c r="E248" s="194" t="s">
        <v>647</v>
      </c>
      <c r="F248" s="195" t="s">
        <v>648</v>
      </c>
      <c r="G248" s="196" t="s">
        <v>345</v>
      </c>
      <c r="H248" s="197">
        <v>1190.3219999999999</v>
      </c>
      <c r="I248" s="198"/>
      <c r="J248" s="199">
        <f>ROUND(I248*H248,2)</f>
        <v>0</v>
      </c>
      <c r="K248" s="195" t="s">
        <v>21</v>
      </c>
      <c r="L248" s="61"/>
      <c r="M248" s="200" t="s">
        <v>21</v>
      </c>
      <c r="N248" s="201" t="s">
        <v>43</v>
      </c>
      <c r="O248" s="42"/>
      <c r="P248" s="202">
        <f>O248*H248</f>
        <v>0</v>
      </c>
      <c r="Q248" s="202">
        <v>0</v>
      </c>
      <c r="R248" s="202">
        <f>Q248*H248</f>
        <v>0</v>
      </c>
      <c r="S248" s="202">
        <v>0</v>
      </c>
      <c r="T248" s="203">
        <f>S248*H248</f>
        <v>0</v>
      </c>
      <c r="AR248" s="24" t="s">
        <v>171</v>
      </c>
      <c r="AT248" s="24" t="s">
        <v>167</v>
      </c>
      <c r="AU248" s="24" t="s">
        <v>171</v>
      </c>
      <c r="AY248" s="24" t="s">
        <v>164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24" t="s">
        <v>80</v>
      </c>
      <c r="BK248" s="204">
        <f>ROUND(I248*H248,2)</f>
        <v>0</v>
      </c>
      <c r="BL248" s="24" t="s">
        <v>171</v>
      </c>
      <c r="BM248" s="24" t="s">
        <v>649</v>
      </c>
    </row>
    <row r="249" spans="2:65" s="11" customFormat="1" ht="13.5">
      <c r="B249" s="213"/>
      <c r="C249" s="214"/>
      <c r="D249" s="208" t="s">
        <v>326</v>
      </c>
      <c r="E249" s="215" t="s">
        <v>21</v>
      </c>
      <c r="F249" s="216" t="s">
        <v>650</v>
      </c>
      <c r="G249" s="214"/>
      <c r="H249" s="217">
        <v>1190.3219999999999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326</v>
      </c>
      <c r="AU249" s="223" t="s">
        <v>171</v>
      </c>
      <c r="AV249" s="11" t="s">
        <v>82</v>
      </c>
      <c r="AW249" s="11" t="s">
        <v>35</v>
      </c>
      <c r="AX249" s="11" t="s">
        <v>80</v>
      </c>
      <c r="AY249" s="223" t="s">
        <v>164</v>
      </c>
    </row>
    <row r="250" spans="2:65" s="1" customFormat="1" ht="31.5" customHeight="1">
      <c r="B250" s="41"/>
      <c r="C250" s="193" t="s">
        <v>651</v>
      </c>
      <c r="D250" s="193" t="s">
        <v>167</v>
      </c>
      <c r="E250" s="194" t="s">
        <v>652</v>
      </c>
      <c r="F250" s="195" t="s">
        <v>653</v>
      </c>
      <c r="G250" s="196" t="s">
        <v>345</v>
      </c>
      <c r="H250" s="197">
        <v>60</v>
      </c>
      <c r="I250" s="198"/>
      <c r="J250" s="199">
        <f>ROUND(I250*H250,2)</f>
        <v>0</v>
      </c>
      <c r="K250" s="195" t="s">
        <v>181</v>
      </c>
      <c r="L250" s="61"/>
      <c r="M250" s="200" t="s">
        <v>21</v>
      </c>
      <c r="N250" s="201" t="s">
        <v>43</v>
      </c>
      <c r="O250" s="42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AR250" s="24" t="s">
        <v>171</v>
      </c>
      <c r="AT250" s="24" t="s">
        <v>167</v>
      </c>
      <c r="AU250" s="24" t="s">
        <v>171</v>
      </c>
      <c r="AY250" s="24" t="s">
        <v>164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24" t="s">
        <v>80</v>
      </c>
      <c r="BK250" s="204">
        <f>ROUND(I250*H250,2)</f>
        <v>0</v>
      </c>
      <c r="BL250" s="24" t="s">
        <v>171</v>
      </c>
      <c r="BM250" s="24" t="s">
        <v>654</v>
      </c>
    </row>
    <row r="251" spans="2:65" s="1" customFormat="1" ht="27">
      <c r="B251" s="41"/>
      <c r="C251" s="63"/>
      <c r="D251" s="205" t="s">
        <v>173</v>
      </c>
      <c r="E251" s="63"/>
      <c r="F251" s="206" t="s">
        <v>655</v>
      </c>
      <c r="G251" s="63"/>
      <c r="H251" s="63"/>
      <c r="I251" s="163"/>
      <c r="J251" s="63"/>
      <c r="K251" s="63"/>
      <c r="L251" s="61"/>
      <c r="M251" s="210"/>
      <c r="N251" s="211"/>
      <c r="O251" s="211"/>
      <c r="P251" s="211"/>
      <c r="Q251" s="211"/>
      <c r="R251" s="211"/>
      <c r="S251" s="211"/>
      <c r="T251" s="212"/>
      <c r="AT251" s="24" t="s">
        <v>173</v>
      </c>
      <c r="AU251" s="24" t="s">
        <v>171</v>
      </c>
    </row>
    <row r="252" spans="2:65" s="1" customFormat="1" ht="6.95" customHeight="1">
      <c r="B252" s="56"/>
      <c r="C252" s="57"/>
      <c r="D252" s="57"/>
      <c r="E252" s="57"/>
      <c r="F252" s="57"/>
      <c r="G252" s="57"/>
      <c r="H252" s="57"/>
      <c r="I252" s="139"/>
      <c r="J252" s="57"/>
      <c r="K252" s="57"/>
      <c r="L252" s="61"/>
    </row>
  </sheetData>
  <sheetProtection password="CC35" sheet="1" objects="1" scenarios="1" formatCells="0" formatColumns="0" formatRows="0" sort="0" autoFilter="0"/>
  <autoFilter ref="C82:K251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656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91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ROUND(SUM(BE82:BE176), 2)</f>
        <v>0</v>
      </c>
      <c r="G30" s="42"/>
      <c r="H30" s="42"/>
      <c r="I30" s="131">
        <v>0.21</v>
      </c>
      <c r="J30" s="130">
        <f>ROUND(ROUND((SUM(BE82:BE176)),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ROUND(SUM(BF82:BF176), 2)</f>
        <v>0</v>
      </c>
      <c r="G31" s="42"/>
      <c r="H31" s="42"/>
      <c r="I31" s="131">
        <v>0.15</v>
      </c>
      <c r="J31" s="130">
        <f>ROUND(ROUND((SUM(BF82:BF176)),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ROUND(SUM(BG82:BG176),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ROUND(SUM(BH82:BH176),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ROUND(SUM(BI82:BI176),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102 - Místní komunikace – ulice Pražská – asfaltový beton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J107</f>
        <v>0</v>
      </c>
      <c r="K59" s="162"/>
    </row>
    <row r="60" spans="2:47" s="8" customFormat="1" ht="19.899999999999999" customHeight="1">
      <c r="B60" s="156"/>
      <c r="C60" s="157"/>
      <c r="D60" s="158" t="s">
        <v>297</v>
      </c>
      <c r="E60" s="159"/>
      <c r="F60" s="159"/>
      <c r="G60" s="159"/>
      <c r="H60" s="159"/>
      <c r="I60" s="160"/>
      <c r="J60" s="161">
        <f>J125</f>
        <v>0</v>
      </c>
      <c r="K60" s="162"/>
    </row>
    <row r="61" spans="2:47" s="8" customFormat="1" ht="14.85" customHeight="1">
      <c r="B61" s="156"/>
      <c r="C61" s="157"/>
      <c r="D61" s="158" t="s">
        <v>298</v>
      </c>
      <c r="E61" s="159"/>
      <c r="F61" s="159"/>
      <c r="G61" s="159"/>
      <c r="H61" s="159"/>
      <c r="I61" s="160"/>
      <c r="J61" s="161">
        <f>J163</f>
        <v>0</v>
      </c>
      <c r="K61" s="162"/>
    </row>
    <row r="62" spans="2:47" s="8" customFormat="1" ht="21.75" customHeight="1">
      <c r="B62" s="156"/>
      <c r="C62" s="157"/>
      <c r="D62" s="158" t="s">
        <v>299</v>
      </c>
      <c r="E62" s="159"/>
      <c r="F62" s="159"/>
      <c r="G62" s="159"/>
      <c r="H62" s="159"/>
      <c r="I62" s="160"/>
      <c r="J62" s="161">
        <f>J165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402" t="str">
        <f>E7</f>
        <v>Kruhový objezd na silnici II/608 ulice Teplická v Postřižíně</v>
      </c>
      <c r="F72" s="403"/>
      <c r="G72" s="403"/>
      <c r="H72" s="403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8" t="str">
        <f>E9</f>
        <v xml:space="preserve">SO 102 - Místní komunikace – ulice Pražská – asfaltový beton </v>
      </c>
      <c r="F74" s="404"/>
      <c r="G74" s="404"/>
      <c r="H74" s="404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Postřižín</v>
      </c>
      <c r="G76" s="63"/>
      <c r="H76" s="63"/>
      <c r="I76" s="165" t="s">
        <v>25</v>
      </c>
      <c r="J76" s="73" t="str">
        <f>IF(J12="","",J12)</f>
        <v>5. 8. 2018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Středočeský kraj</v>
      </c>
      <c r="G78" s="63"/>
      <c r="H78" s="63"/>
      <c r="I78" s="165" t="s">
        <v>33</v>
      </c>
      <c r="J78" s="164" t="str">
        <f>E21</f>
        <v>Ing. arch. Martin Jirovský, PhD., MBA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149</v>
      </c>
      <c r="D81" s="168" t="s">
        <v>57</v>
      </c>
      <c r="E81" s="168" t="s">
        <v>53</v>
      </c>
      <c r="F81" s="168" t="s">
        <v>150</v>
      </c>
      <c r="G81" s="168" t="s">
        <v>151</v>
      </c>
      <c r="H81" s="168" t="s">
        <v>152</v>
      </c>
      <c r="I81" s="169" t="s">
        <v>153</v>
      </c>
      <c r="J81" s="168" t="s">
        <v>135</v>
      </c>
      <c r="K81" s="170" t="s">
        <v>154</v>
      </c>
      <c r="L81" s="171"/>
      <c r="M81" s="81" t="s">
        <v>155</v>
      </c>
      <c r="N81" s="82" t="s">
        <v>42</v>
      </c>
      <c r="O81" s="82" t="s">
        <v>156</v>
      </c>
      <c r="P81" s="82" t="s">
        <v>157</v>
      </c>
      <c r="Q81" s="82" t="s">
        <v>158</v>
      </c>
      <c r="R81" s="82" t="s">
        <v>159</v>
      </c>
      <c r="S81" s="82" t="s">
        <v>160</v>
      </c>
      <c r="T81" s="83" t="s">
        <v>161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29.817826280000006</v>
      </c>
      <c r="S82" s="85"/>
      <c r="T82" s="174">
        <f>T83</f>
        <v>304.01519999999999</v>
      </c>
      <c r="AT82" s="24" t="s">
        <v>71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162</v>
      </c>
      <c r="F83" s="179" t="s">
        <v>163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P84+P107+P125</f>
        <v>0</v>
      </c>
      <c r="Q83" s="184"/>
      <c r="R83" s="185">
        <f>R84+R107+R125</f>
        <v>29.817826280000006</v>
      </c>
      <c r="S83" s="184"/>
      <c r="T83" s="186">
        <f>T84+T107+T125</f>
        <v>304.01519999999999</v>
      </c>
      <c r="AR83" s="187" t="s">
        <v>80</v>
      </c>
      <c r="AT83" s="188" t="s">
        <v>71</v>
      </c>
      <c r="AU83" s="188" t="s">
        <v>72</v>
      </c>
      <c r="AY83" s="187" t="s">
        <v>164</v>
      </c>
      <c r="BK83" s="189">
        <f>BK84+BK107+BK125</f>
        <v>0</v>
      </c>
    </row>
    <row r="84" spans="2:65" s="10" customFormat="1" ht="19.899999999999999" customHeight="1">
      <c r="B84" s="176"/>
      <c r="C84" s="177"/>
      <c r="D84" s="190" t="s">
        <v>71</v>
      </c>
      <c r="E84" s="191" t="s">
        <v>80</v>
      </c>
      <c r="F84" s="191" t="s">
        <v>300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SUM(P85:P106)</f>
        <v>0</v>
      </c>
      <c r="Q84" s="184"/>
      <c r="R84" s="185">
        <f>SUM(R85:R106)</f>
        <v>2.8638E-2</v>
      </c>
      <c r="S84" s="184"/>
      <c r="T84" s="186">
        <f>SUM(T85:T106)</f>
        <v>295.01519999999999</v>
      </c>
      <c r="AR84" s="187" t="s">
        <v>80</v>
      </c>
      <c r="AT84" s="188" t="s">
        <v>71</v>
      </c>
      <c r="AU84" s="188" t="s">
        <v>80</v>
      </c>
      <c r="AY84" s="187" t="s">
        <v>164</v>
      </c>
      <c r="BK84" s="189">
        <f>SUM(BK85:BK106)</f>
        <v>0</v>
      </c>
    </row>
    <row r="85" spans="2:65" s="1" customFormat="1" ht="44.25" customHeight="1">
      <c r="B85" s="41"/>
      <c r="C85" s="193" t="s">
        <v>80</v>
      </c>
      <c r="D85" s="193" t="s">
        <v>167</v>
      </c>
      <c r="E85" s="194" t="s">
        <v>305</v>
      </c>
      <c r="F85" s="195" t="s">
        <v>306</v>
      </c>
      <c r="G85" s="196" t="s">
        <v>303</v>
      </c>
      <c r="H85" s="197">
        <v>318.2</v>
      </c>
      <c r="I85" s="198"/>
      <c r="J85" s="199">
        <f>ROUND(I85*H85,2)</f>
        <v>0</v>
      </c>
      <c r="K85" s="195" t="s">
        <v>181</v>
      </c>
      <c r="L85" s="61"/>
      <c r="M85" s="200" t="s">
        <v>21</v>
      </c>
      <c r="N85" s="201" t="s">
        <v>43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0.57999999999999996</v>
      </c>
      <c r="T85" s="203">
        <f>S85*H85</f>
        <v>184.55599999999998</v>
      </c>
      <c r="AR85" s="24" t="s">
        <v>171</v>
      </c>
      <c r="AT85" s="24" t="s">
        <v>167</v>
      </c>
      <c r="AU85" s="24" t="s">
        <v>82</v>
      </c>
      <c r="AY85" s="24" t="s">
        <v>164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80</v>
      </c>
      <c r="BK85" s="204">
        <f>ROUND(I85*H85,2)</f>
        <v>0</v>
      </c>
      <c r="BL85" s="24" t="s">
        <v>171</v>
      </c>
      <c r="BM85" s="24" t="s">
        <v>307</v>
      </c>
    </row>
    <row r="86" spans="2:65" s="1" customFormat="1" ht="27">
      <c r="B86" s="41"/>
      <c r="C86" s="63"/>
      <c r="D86" s="208" t="s">
        <v>173</v>
      </c>
      <c r="E86" s="63"/>
      <c r="F86" s="209" t="s">
        <v>308</v>
      </c>
      <c r="G86" s="63"/>
      <c r="H86" s="63"/>
      <c r="I86" s="163"/>
      <c r="J86" s="63"/>
      <c r="K86" s="63"/>
      <c r="L86" s="61"/>
      <c r="M86" s="207"/>
      <c r="N86" s="42"/>
      <c r="O86" s="42"/>
      <c r="P86" s="42"/>
      <c r="Q86" s="42"/>
      <c r="R86" s="42"/>
      <c r="S86" s="42"/>
      <c r="T86" s="78"/>
      <c r="AT86" s="24" t="s">
        <v>173</v>
      </c>
      <c r="AU86" s="24" t="s">
        <v>82</v>
      </c>
    </row>
    <row r="87" spans="2:65" s="1" customFormat="1" ht="31.5" customHeight="1">
      <c r="B87" s="41"/>
      <c r="C87" s="193" t="s">
        <v>82</v>
      </c>
      <c r="D87" s="193" t="s">
        <v>167</v>
      </c>
      <c r="E87" s="194" t="s">
        <v>657</v>
      </c>
      <c r="F87" s="195" t="s">
        <v>658</v>
      </c>
      <c r="G87" s="196" t="s">
        <v>303</v>
      </c>
      <c r="H87" s="197">
        <v>318.2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9.0000000000000006E-5</v>
      </c>
      <c r="R87" s="202">
        <f>Q87*H87</f>
        <v>2.8638E-2</v>
      </c>
      <c r="S87" s="202">
        <v>0.25600000000000001</v>
      </c>
      <c r="T87" s="203">
        <f>S87*H87</f>
        <v>81.459199999999996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659</v>
      </c>
    </row>
    <row r="88" spans="2:65" s="1" customFormat="1" ht="27">
      <c r="B88" s="41"/>
      <c r="C88" s="63"/>
      <c r="D88" s="208" t="s">
        <v>173</v>
      </c>
      <c r="E88" s="63"/>
      <c r="F88" s="209" t="s">
        <v>308</v>
      </c>
      <c r="G88" s="63"/>
      <c r="H88" s="63"/>
      <c r="I88" s="163"/>
      <c r="J88" s="63"/>
      <c r="K88" s="63"/>
      <c r="L88" s="61"/>
      <c r="M88" s="207"/>
      <c r="N88" s="42"/>
      <c r="O88" s="42"/>
      <c r="P88" s="42"/>
      <c r="Q88" s="42"/>
      <c r="R88" s="42"/>
      <c r="S88" s="42"/>
      <c r="T88" s="78"/>
      <c r="AT88" s="24" t="s">
        <v>173</v>
      </c>
      <c r="AU88" s="24" t="s">
        <v>82</v>
      </c>
    </row>
    <row r="89" spans="2:65" s="1" customFormat="1" ht="31.5" customHeight="1">
      <c r="B89" s="41"/>
      <c r="C89" s="193" t="s">
        <v>185</v>
      </c>
      <c r="D89" s="193" t="s">
        <v>167</v>
      </c>
      <c r="E89" s="194" t="s">
        <v>660</v>
      </c>
      <c r="F89" s="195" t="s">
        <v>661</v>
      </c>
      <c r="G89" s="196" t="s">
        <v>486</v>
      </c>
      <c r="H89" s="197">
        <v>100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0.28999999999999998</v>
      </c>
      <c r="T89" s="203">
        <f>S89*H89</f>
        <v>28.999999999999996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662</v>
      </c>
    </row>
    <row r="90" spans="2:65" s="1" customFormat="1" ht="44.25" customHeight="1">
      <c r="B90" s="41"/>
      <c r="C90" s="193" t="s">
        <v>171</v>
      </c>
      <c r="D90" s="193" t="s">
        <v>167</v>
      </c>
      <c r="E90" s="194" t="s">
        <v>312</v>
      </c>
      <c r="F90" s="195" t="s">
        <v>313</v>
      </c>
      <c r="G90" s="196" t="s">
        <v>314</v>
      </c>
      <c r="H90" s="197">
        <v>2.37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315</v>
      </c>
    </row>
    <row r="91" spans="2:65" s="1" customFormat="1" ht="27">
      <c r="B91" s="41"/>
      <c r="C91" s="63"/>
      <c r="D91" s="208" t="s">
        <v>173</v>
      </c>
      <c r="E91" s="63"/>
      <c r="F91" s="209" t="s">
        <v>316</v>
      </c>
      <c r="G91" s="63"/>
      <c r="H91" s="63"/>
      <c r="I91" s="163"/>
      <c r="J91" s="63"/>
      <c r="K91" s="63"/>
      <c r="L91" s="61"/>
      <c r="M91" s="207"/>
      <c r="N91" s="42"/>
      <c r="O91" s="42"/>
      <c r="P91" s="42"/>
      <c r="Q91" s="42"/>
      <c r="R91" s="42"/>
      <c r="S91" s="42"/>
      <c r="T91" s="78"/>
      <c r="AT91" s="24" t="s">
        <v>173</v>
      </c>
      <c r="AU91" s="24" t="s">
        <v>82</v>
      </c>
    </row>
    <row r="92" spans="2:65" s="1" customFormat="1" ht="31.5" customHeight="1">
      <c r="B92" s="41"/>
      <c r="C92" s="193" t="s">
        <v>177</v>
      </c>
      <c r="D92" s="193" t="s">
        <v>167</v>
      </c>
      <c r="E92" s="194" t="s">
        <v>663</v>
      </c>
      <c r="F92" s="195" t="s">
        <v>664</v>
      </c>
      <c r="G92" s="196" t="s">
        <v>314</v>
      </c>
      <c r="H92" s="197">
        <v>119.67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82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665</v>
      </c>
    </row>
    <row r="93" spans="2:65" s="1" customFormat="1" ht="27">
      <c r="B93" s="41"/>
      <c r="C93" s="63"/>
      <c r="D93" s="208" t="s">
        <v>173</v>
      </c>
      <c r="E93" s="63"/>
      <c r="F93" s="209" t="s">
        <v>308</v>
      </c>
      <c r="G93" s="63"/>
      <c r="H93" s="63"/>
      <c r="I93" s="163"/>
      <c r="J93" s="63"/>
      <c r="K93" s="63"/>
      <c r="L93" s="61"/>
      <c r="M93" s="207"/>
      <c r="N93" s="42"/>
      <c r="O93" s="42"/>
      <c r="P93" s="42"/>
      <c r="Q93" s="42"/>
      <c r="R93" s="42"/>
      <c r="S93" s="42"/>
      <c r="T93" s="78"/>
      <c r="AT93" s="24" t="s">
        <v>173</v>
      </c>
      <c r="AU93" s="24" t="s">
        <v>82</v>
      </c>
    </row>
    <row r="94" spans="2:65" s="1" customFormat="1" ht="44.25" customHeight="1">
      <c r="B94" s="41"/>
      <c r="C94" s="193" t="s">
        <v>199</v>
      </c>
      <c r="D94" s="193" t="s">
        <v>167</v>
      </c>
      <c r="E94" s="194" t="s">
        <v>320</v>
      </c>
      <c r="F94" s="195" t="s">
        <v>321</v>
      </c>
      <c r="G94" s="196" t="s">
        <v>314</v>
      </c>
      <c r="H94" s="197">
        <v>119.67</v>
      </c>
      <c r="I94" s="198"/>
      <c r="J94" s="199">
        <f>ROUND(I94*H94,2)</f>
        <v>0</v>
      </c>
      <c r="K94" s="195" t="s">
        <v>181</v>
      </c>
      <c r="L94" s="61"/>
      <c r="M94" s="200" t="s">
        <v>21</v>
      </c>
      <c r="N94" s="201" t="s">
        <v>43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171</v>
      </c>
      <c r="AT94" s="24" t="s">
        <v>167</v>
      </c>
      <c r="AU94" s="24" t="s">
        <v>82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322</v>
      </c>
    </row>
    <row r="95" spans="2:65" s="1" customFormat="1" ht="22.5" customHeight="1">
      <c r="B95" s="41"/>
      <c r="C95" s="193" t="s">
        <v>203</v>
      </c>
      <c r="D95" s="193" t="s">
        <v>167</v>
      </c>
      <c r="E95" s="194" t="s">
        <v>323</v>
      </c>
      <c r="F95" s="195" t="s">
        <v>324</v>
      </c>
      <c r="G95" s="196" t="s">
        <v>314</v>
      </c>
      <c r="H95" s="197">
        <v>122.04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325</v>
      </c>
    </row>
    <row r="96" spans="2:65" s="11" customFormat="1" ht="13.5">
      <c r="B96" s="213"/>
      <c r="C96" s="214"/>
      <c r="D96" s="208" t="s">
        <v>326</v>
      </c>
      <c r="E96" s="215" t="s">
        <v>21</v>
      </c>
      <c r="F96" s="216" t="s">
        <v>666</v>
      </c>
      <c r="G96" s="214"/>
      <c r="H96" s="217">
        <v>122.04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35</v>
      </c>
      <c r="AX96" s="11" t="s">
        <v>80</v>
      </c>
      <c r="AY96" s="223" t="s">
        <v>164</v>
      </c>
    </row>
    <row r="97" spans="2:65" s="1" customFormat="1" ht="31.5" customHeight="1">
      <c r="B97" s="41"/>
      <c r="C97" s="193" t="s">
        <v>208</v>
      </c>
      <c r="D97" s="193" t="s">
        <v>167</v>
      </c>
      <c r="E97" s="194" t="s">
        <v>328</v>
      </c>
      <c r="F97" s="195" t="s">
        <v>329</v>
      </c>
      <c r="G97" s="196" t="s">
        <v>314</v>
      </c>
      <c r="H97" s="197">
        <v>1586.52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330</v>
      </c>
    </row>
    <row r="98" spans="2:65" s="1" customFormat="1" ht="27">
      <c r="B98" s="41"/>
      <c r="C98" s="63"/>
      <c r="D98" s="205" t="s">
        <v>173</v>
      </c>
      <c r="E98" s="63"/>
      <c r="F98" s="206" t="s">
        <v>331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1" customFormat="1" ht="13.5">
      <c r="B99" s="213"/>
      <c r="C99" s="214"/>
      <c r="D99" s="208" t="s">
        <v>326</v>
      </c>
      <c r="E99" s="214"/>
      <c r="F99" s="216" t="s">
        <v>667</v>
      </c>
      <c r="G99" s="214"/>
      <c r="H99" s="217">
        <v>1586.52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326</v>
      </c>
      <c r="AU99" s="223" t="s">
        <v>82</v>
      </c>
      <c r="AV99" s="11" t="s">
        <v>82</v>
      </c>
      <c r="AW99" s="11" t="s">
        <v>6</v>
      </c>
      <c r="AX99" s="11" t="s">
        <v>80</v>
      </c>
      <c r="AY99" s="223" t="s">
        <v>164</v>
      </c>
    </row>
    <row r="100" spans="2:65" s="1" customFormat="1" ht="22.5" customHeight="1">
      <c r="B100" s="41"/>
      <c r="C100" s="193" t="s">
        <v>165</v>
      </c>
      <c r="D100" s="193" t="s">
        <v>167</v>
      </c>
      <c r="E100" s="194" t="s">
        <v>340</v>
      </c>
      <c r="F100" s="195" t="s">
        <v>341</v>
      </c>
      <c r="G100" s="196" t="s">
        <v>314</v>
      </c>
      <c r="H100" s="197">
        <v>122.04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342</v>
      </c>
    </row>
    <row r="101" spans="2:65" s="1" customFormat="1" ht="22.5" customHeight="1">
      <c r="B101" s="41"/>
      <c r="C101" s="193" t="s">
        <v>215</v>
      </c>
      <c r="D101" s="193" t="s">
        <v>167</v>
      </c>
      <c r="E101" s="194" t="s">
        <v>343</v>
      </c>
      <c r="F101" s="195" t="s">
        <v>344</v>
      </c>
      <c r="G101" s="196" t="s">
        <v>345</v>
      </c>
      <c r="H101" s="197">
        <v>216.13399999999999</v>
      </c>
      <c r="I101" s="198"/>
      <c r="J101" s="199">
        <f>ROUND(I101*H101,2)</f>
        <v>0</v>
      </c>
      <c r="K101" s="195" t="s">
        <v>181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171</v>
      </c>
      <c r="AT101" s="24" t="s">
        <v>167</v>
      </c>
      <c r="AU101" s="24" t="s">
        <v>82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171</v>
      </c>
      <c r="BM101" s="24" t="s">
        <v>346</v>
      </c>
    </row>
    <row r="102" spans="2:65" s="11" customFormat="1" ht="13.5">
      <c r="B102" s="213"/>
      <c r="C102" s="214"/>
      <c r="D102" s="208" t="s">
        <v>326</v>
      </c>
      <c r="E102" s="214"/>
      <c r="F102" s="216" t="s">
        <v>668</v>
      </c>
      <c r="G102" s="214"/>
      <c r="H102" s="217">
        <v>216.13399999999999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326</v>
      </c>
      <c r="AU102" s="223" t="s">
        <v>82</v>
      </c>
      <c r="AV102" s="11" t="s">
        <v>82</v>
      </c>
      <c r="AW102" s="11" t="s">
        <v>6</v>
      </c>
      <c r="AX102" s="11" t="s">
        <v>80</v>
      </c>
      <c r="AY102" s="223" t="s">
        <v>164</v>
      </c>
    </row>
    <row r="103" spans="2:65" s="1" customFormat="1" ht="22.5" customHeight="1">
      <c r="B103" s="41"/>
      <c r="C103" s="193" t="s">
        <v>219</v>
      </c>
      <c r="D103" s="193" t="s">
        <v>167</v>
      </c>
      <c r="E103" s="194" t="s">
        <v>348</v>
      </c>
      <c r="F103" s="195" t="s">
        <v>349</v>
      </c>
      <c r="G103" s="196" t="s">
        <v>303</v>
      </c>
      <c r="H103" s="197">
        <v>356.12</v>
      </c>
      <c r="I103" s="198"/>
      <c r="J103" s="199">
        <f>ROUND(I103*H103,2)</f>
        <v>0</v>
      </c>
      <c r="K103" s="195" t="s">
        <v>181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82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350</v>
      </c>
    </row>
    <row r="104" spans="2:65" s="11" customFormat="1" ht="13.5">
      <c r="B104" s="213"/>
      <c r="C104" s="214"/>
      <c r="D104" s="205" t="s">
        <v>326</v>
      </c>
      <c r="E104" s="224" t="s">
        <v>21</v>
      </c>
      <c r="F104" s="225" t="s">
        <v>669</v>
      </c>
      <c r="G104" s="214"/>
      <c r="H104" s="226">
        <v>14.19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326</v>
      </c>
      <c r="AU104" s="223" t="s">
        <v>82</v>
      </c>
      <c r="AV104" s="11" t="s">
        <v>82</v>
      </c>
      <c r="AW104" s="11" t="s">
        <v>35</v>
      </c>
      <c r="AX104" s="11" t="s">
        <v>72</v>
      </c>
      <c r="AY104" s="223" t="s">
        <v>164</v>
      </c>
    </row>
    <row r="105" spans="2:65" s="11" customFormat="1" ht="13.5">
      <c r="B105" s="213"/>
      <c r="C105" s="214"/>
      <c r="D105" s="205" t="s">
        <v>326</v>
      </c>
      <c r="E105" s="224" t="s">
        <v>21</v>
      </c>
      <c r="F105" s="225" t="s">
        <v>670</v>
      </c>
      <c r="G105" s="214"/>
      <c r="H105" s="226">
        <v>341.93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326</v>
      </c>
      <c r="AU105" s="223" t="s">
        <v>82</v>
      </c>
      <c r="AV105" s="11" t="s">
        <v>82</v>
      </c>
      <c r="AW105" s="11" t="s">
        <v>35</v>
      </c>
      <c r="AX105" s="11" t="s">
        <v>72</v>
      </c>
      <c r="AY105" s="223" t="s">
        <v>164</v>
      </c>
    </row>
    <row r="106" spans="2:65" s="12" customFormat="1" ht="13.5">
      <c r="B106" s="227"/>
      <c r="C106" s="228"/>
      <c r="D106" s="205" t="s">
        <v>326</v>
      </c>
      <c r="E106" s="272" t="s">
        <v>21</v>
      </c>
      <c r="F106" s="273" t="s">
        <v>357</v>
      </c>
      <c r="G106" s="228"/>
      <c r="H106" s="274">
        <v>356.12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326</v>
      </c>
      <c r="AU106" s="237" t="s">
        <v>82</v>
      </c>
      <c r="AV106" s="12" t="s">
        <v>171</v>
      </c>
      <c r="AW106" s="12" t="s">
        <v>35</v>
      </c>
      <c r="AX106" s="12" t="s">
        <v>80</v>
      </c>
      <c r="AY106" s="237" t="s">
        <v>164</v>
      </c>
    </row>
    <row r="107" spans="2:65" s="10" customFormat="1" ht="29.85" customHeight="1">
      <c r="B107" s="176"/>
      <c r="C107" s="177"/>
      <c r="D107" s="190" t="s">
        <v>71</v>
      </c>
      <c r="E107" s="191" t="s">
        <v>177</v>
      </c>
      <c r="F107" s="191" t="s">
        <v>415</v>
      </c>
      <c r="G107" s="177"/>
      <c r="H107" s="177"/>
      <c r="I107" s="180"/>
      <c r="J107" s="192">
        <f>BK107</f>
        <v>0</v>
      </c>
      <c r="K107" s="177"/>
      <c r="L107" s="182"/>
      <c r="M107" s="183"/>
      <c r="N107" s="184"/>
      <c r="O107" s="184"/>
      <c r="P107" s="185">
        <f>SUM(P108:P124)</f>
        <v>0</v>
      </c>
      <c r="Q107" s="184"/>
      <c r="R107" s="185">
        <f>SUM(R108:R124)</f>
        <v>0.54550650000000001</v>
      </c>
      <c r="S107" s="184"/>
      <c r="T107" s="186">
        <f>SUM(T108:T124)</f>
        <v>0</v>
      </c>
      <c r="AR107" s="187" t="s">
        <v>80</v>
      </c>
      <c r="AT107" s="188" t="s">
        <v>71</v>
      </c>
      <c r="AU107" s="188" t="s">
        <v>80</v>
      </c>
      <c r="AY107" s="187" t="s">
        <v>164</v>
      </c>
      <c r="BK107" s="189">
        <f>SUM(BK108:BK124)</f>
        <v>0</v>
      </c>
    </row>
    <row r="108" spans="2:65" s="1" customFormat="1" ht="22.5" customHeight="1">
      <c r="B108" s="41"/>
      <c r="C108" s="193" t="s">
        <v>225</v>
      </c>
      <c r="D108" s="193" t="s">
        <v>167</v>
      </c>
      <c r="E108" s="194" t="s">
        <v>417</v>
      </c>
      <c r="F108" s="195" t="s">
        <v>418</v>
      </c>
      <c r="G108" s="196" t="s">
        <v>303</v>
      </c>
      <c r="H108" s="197">
        <v>356.12</v>
      </c>
      <c r="I108" s="198"/>
      <c r="J108" s="199">
        <f>ROUND(I108*H108,2)</f>
        <v>0</v>
      </c>
      <c r="K108" s="195" t="s">
        <v>21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171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171</v>
      </c>
      <c r="BM108" s="24" t="s">
        <v>419</v>
      </c>
    </row>
    <row r="109" spans="2:65" s="1" customFormat="1" ht="67.5">
      <c r="B109" s="41"/>
      <c r="C109" s="63"/>
      <c r="D109" s="205" t="s">
        <v>173</v>
      </c>
      <c r="E109" s="63"/>
      <c r="F109" s="206" t="s">
        <v>420</v>
      </c>
      <c r="G109" s="63"/>
      <c r="H109" s="63"/>
      <c r="I109" s="163"/>
      <c r="J109" s="63"/>
      <c r="K109" s="63"/>
      <c r="L109" s="61"/>
      <c r="M109" s="207"/>
      <c r="N109" s="42"/>
      <c r="O109" s="42"/>
      <c r="P109" s="42"/>
      <c r="Q109" s="42"/>
      <c r="R109" s="42"/>
      <c r="S109" s="42"/>
      <c r="T109" s="78"/>
      <c r="AT109" s="24" t="s">
        <v>173</v>
      </c>
      <c r="AU109" s="24" t="s">
        <v>82</v>
      </c>
    </row>
    <row r="110" spans="2:65" s="11" customFormat="1" ht="13.5">
      <c r="B110" s="213"/>
      <c r="C110" s="214"/>
      <c r="D110" s="205" t="s">
        <v>326</v>
      </c>
      <c r="E110" s="224" t="s">
        <v>21</v>
      </c>
      <c r="F110" s="225" t="s">
        <v>669</v>
      </c>
      <c r="G110" s="214"/>
      <c r="H110" s="226">
        <v>14.19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326</v>
      </c>
      <c r="AU110" s="223" t="s">
        <v>82</v>
      </c>
      <c r="AV110" s="11" t="s">
        <v>82</v>
      </c>
      <c r="AW110" s="11" t="s">
        <v>35</v>
      </c>
      <c r="AX110" s="11" t="s">
        <v>72</v>
      </c>
      <c r="AY110" s="223" t="s">
        <v>164</v>
      </c>
    </row>
    <row r="111" spans="2:65" s="11" customFormat="1" ht="13.5">
      <c r="B111" s="213"/>
      <c r="C111" s="214"/>
      <c r="D111" s="208" t="s">
        <v>326</v>
      </c>
      <c r="E111" s="215" t="s">
        <v>21</v>
      </c>
      <c r="F111" s="216" t="s">
        <v>670</v>
      </c>
      <c r="G111" s="214"/>
      <c r="H111" s="217">
        <v>341.93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326</v>
      </c>
      <c r="AU111" s="223" t="s">
        <v>82</v>
      </c>
      <c r="AV111" s="11" t="s">
        <v>82</v>
      </c>
      <c r="AW111" s="11" t="s">
        <v>35</v>
      </c>
      <c r="AX111" s="11" t="s">
        <v>72</v>
      </c>
      <c r="AY111" s="223" t="s">
        <v>164</v>
      </c>
    </row>
    <row r="112" spans="2:65" s="1" customFormat="1" ht="22.5" customHeight="1">
      <c r="B112" s="41"/>
      <c r="C112" s="193" t="s">
        <v>229</v>
      </c>
      <c r="D112" s="193" t="s">
        <v>167</v>
      </c>
      <c r="E112" s="194" t="s">
        <v>427</v>
      </c>
      <c r="F112" s="195" t="s">
        <v>428</v>
      </c>
      <c r="G112" s="196" t="s">
        <v>303</v>
      </c>
      <c r="H112" s="197">
        <v>356.12</v>
      </c>
      <c r="I112" s="198"/>
      <c r="J112" s="199">
        <f>ROUND(I112*H112,2)</f>
        <v>0</v>
      </c>
      <c r="K112" s="195" t="s">
        <v>181</v>
      </c>
      <c r="L112" s="61"/>
      <c r="M112" s="200" t="s">
        <v>21</v>
      </c>
      <c r="N112" s="201" t="s">
        <v>43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171</v>
      </c>
      <c r="AT112" s="24" t="s">
        <v>167</v>
      </c>
      <c r="AU112" s="24" t="s">
        <v>82</v>
      </c>
      <c r="AY112" s="24" t="s">
        <v>164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80</v>
      </c>
      <c r="BK112" s="204">
        <f>ROUND(I112*H112,2)</f>
        <v>0</v>
      </c>
      <c r="BL112" s="24" t="s">
        <v>171</v>
      </c>
      <c r="BM112" s="24" t="s">
        <v>429</v>
      </c>
    </row>
    <row r="113" spans="2:65" s="1" customFormat="1" ht="27">
      <c r="B113" s="41"/>
      <c r="C113" s="63"/>
      <c r="D113" s="205" t="s">
        <v>173</v>
      </c>
      <c r="E113" s="63"/>
      <c r="F113" s="206" t="s">
        <v>430</v>
      </c>
      <c r="G113" s="63"/>
      <c r="H113" s="63"/>
      <c r="I113" s="163"/>
      <c r="J113" s="63"/>
      <c r="K113" s="63"/>
      <c r="L113" s="61"/>
      <c r="M113" s="207"/>
      <c r="N113" s="42"/>
      <c r="O113" s="42"/>
      <c r="P113" s="42"/>
      <c r="Q113" s="42"/>
      <c r="R113" s="42"/>
      <c r="S113" s="42"/>
      <c r="T113" s="78"/>
      <c r="AT113" s="24" t="s">
        <v>173</v>
      </c>
      <c r="AU113" s="24" t="s">
        <v>82</v>
      </c>
    </row>
    <row r="114" spans="2:65" s="11" customFormat="1" ht="13.5">
      <c r="B114" s="213"/>
      <c r="C114" s="214"/>
      <c r="D114" s="205" t="s">
        <v>326</v>
      </c>
      <c r="E114" s="224" t="s">
        <v>21</v>
      </c>
      <c r="F114" s="225" t="s">
        <v>669</v>
      </c>
      <c r="G114" s="214"/>
      <c r="H114" s="226">
        <v>14.19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326</v>
      </c>
      <c r="AU114" s="223" t="s">
        <v>82</v>
      </c>
      <c r="AV114" s="11" t="s">
        <v>82</v>
      </c>
      <c r="AW114" s="11" t="s">
        <v>35</v>
      </c>
      <c r="AX114" s="11" t="s">
        <v>72</v>
      </c>
      <c r="AY114" s="223" t="s">
        <v>164</v>
      </c>
    </row>
    <row r="115" spans="2:65" s="11" customFormat="1" ht="13.5">
      <c r="B115" s="213"/>
      <c r="C115" s="214"/>
      <c r="D115" s="205" t="s">
        <v>326</v>
      </c>
      <c r="E115" s="224" t="s">
        <v>21</v>
      </c>
      <c r="F115" s="225" t="s">
        <v>670</v>
      </c>
      <c r="G115" s="214"/>
      <c r="H115" s="226">
        <v>341.93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326</v>
      </c>
      <c r="AU115" s="223" t="s">
        <v>82</v>
      </c>
      <c r="AV115" s="11" t="s">
        <v>82</v>
      </c>
      <c r="AW115" s="11" t="s">
        <v>35</v>
      </c>
      <c r="AX115" s="11" t="s">
        <v>72</v>
      </c>
      <c r="AY115" s="223" t="s">
        <v>164</v>
      </c>
    </row>
    <row r="116" spans="2:65" s="12" customFormat="1" ht="13.5">
      <c r="B116" s="227"/>
      <c r="C116" s="228"/>
      <c r="D116" s="208" t="s">
        <v>326</v>
      </c>
      <c r="E116" s="229" t="s">
        <v>21</v>
      </c>
      <c r="F116" s="230" t="s">
        <v>357</v>
      </c>
      <c r="G116" s="228"/>
      <c r="H116" s="231">
        <v>356.12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326</v>
      </c>
      <c r="AU116" s="237" t="s">
        <v>82</v>
      </c>
      <c r="AV116" s="12" t="s">
        <v>171</v>
      </c>
      <c r="AW116" s="12" t="s">
        <v>35</v>
      </c>
      <c r="AX116" s="12" t="s">
        <v>80</v>
      </c>
      <c r="AY116" s="237" t="s">
        <v>164</v>
      </c>
    </row>
    <row r="117" spans="2:65" s="1" customFormat="1" ht="31.5" customHeight="1">
      <c r="B117" s="41"/>
      <c r="C117" s="193" t="s">
        <v>235</v>
      </c>
      <c r="D117" s="193" t="s">
        <v>167</v>
      </c>
      <c r="E117" s="194" t="s">
        <v>671</v>
      </c>
      <c r="F117" s="195" t="s">
        <v>672</v>
      </c>
      <c r="G117" s="196" t="s">
        <v>303</v>
      </c>
      <c r="H117" s="197">
        <v>341.93</v>
      </c>
      <c r="I117" s="198"/>
      <c r="J117" s="199">
        <f t="shared" ref="J117:J122" si="0">ROUND(I117*H117,2)</f>
        <v>0</v>
      </c>
      <c r="K117" s="195" t="s">
        <v>181</v>
      </c>
      <c r="L117" s="61"/>
      <c r="M117" s="200" t="s">
        <v>21</v>
      </c>
      <c r="N117" s="201" t="s">
        <v>43</v>
      </c>
      <c r="O117" s="42"/>
      <c r="P117" s="202">
        <f t="shared" ref="P117:P122" si="1">O117*H117</f>
        <v>0</v>
      </c>
      <c r="Q117" s="202">
        <v>0</v>
      </c>
      <c r="R117" s="202">
        <f t="shared" ref="R117:R122" si="2">Q117*H117</f>
        <v>0</v>
      </c>
      <c r="S117" s="202">
        <v>0</v>
      </c>
      <c r="T117" s="203">
        <f t="shared" ref="T117:T122" si="3">S117*H117</f>
        <v>0</v>
      </c>
      <c r="AR117" s="24" t="s">
        <v>171</v>
      </c>
      <c r="AT117" s="24" t="s">
        <v>167</v>
      </c>
      <c r="AU117" s="24" t="s">
        <v>82</v>
      </c>
      <c r="AY117" s="24" t="s">
        <v>164</v>
      </c>
      <c r="BE117" s="204">
        <f t="shared" ref="BE117:BE122" si="4">IF(N117="základní",J117,0)</f>
        <v>0</v>
      </c>
      <c r="BF117" s="204">
        <f t="shared" ref="BF117:BF122" si="5">IF(N117="snížená",J117,0)</f>
        <v>0</v>
      </c>
      <c r="BG117" s="204">
        <f t="shared" ref="BG117:BG122" si="6">IF(N117="zákl. přenesená",J117,0)</f>
        <v>0</v>
      </c>
      <c r="BH117" s="204">
        <f t="shared" ref="BH117:BH122" si="7">IF(N117="sníž. přenesená",J117,0)</f>
        <v>0</v>
      </c>
      <c r="BI117" s="204">
        <f t="shared" ref="BI117:BI122" si="8">IF(N117="nulová",J117,0)</f>
        <v>0</v>
      </c>
      <c r="BJ117" s="24" t="s">
        <v>80</v>
      </c>
      <c r="BK117" s="204">
        <f t="shared" ref="BK117:BK122" si="9">ROUND(I117*H117,2)</f>
        <v>0</v>
      </c>
      <c r="BL117" s="24" t="s">
        <v>171</v>
      </c>
      <c r="BM117" s="24" t="s">
        <v>673</v>
      </c>
    </row>
    <row r="118" spans="2:65" s="1" customFormat="1" ht="31.5" customHeight="1">
      <c r="B118" s="41"/>
      <c r="C118" s="193" t="s">
        <v>10</v>
      </c>
      <c r="D118" s="193" t="s">
        <v>167</v>
      </c>
      <c r="E118" s="194" t="s">
        <v>674</v>
      </c>
      <c r="F118" s="195" t="s">
        <v>675</v>
      </c>
      <c r="G118" s="196" t="s">
        <v>303</v>
      </c>
      <c r="H118" s="197">
        <v>341.93</v>
      </c>
      <c r="I118" s="198"/>
      <c r="J118" s="199">
        <f t="shared" si="0"/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 t="shared" si="1"/>
        <v>0</v>
      </c>
      <c r="Q118" s="202">
        <v>0</v>
      </c>
      <c r="R118" s="202">
        <f t="shared" si="2"/>
        <v>0</v>
      </c>
      <c r="S118" s="202">
        <v>0</v>
      </c>
      <c r="T118" s="203">
        <f t="shared" si="3"/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 t="shared" si="4"/>
        <v>0</v>
      </c>
      <c r="BF118" s="204">
        <f t="shared" si="5"/>
        <v>0</v>
      </c>
      <c r="BG118" s="204">
        <f t="shared" si="6"/>
        <v>0</v>
      </c>
      <c r="BH118" s="204">
        <f t="shared" si="7"/>
        <v>0</v>
      </c>
      <c r="BI118" s="204">
        <f t="shared" si="8"/>
        <v>0</v>
      </c>
      <c r="BJ118" s="24" t="s">
        <v>80</v>
      </c>
      <c r="BK118" s="204">
        <f t="shared" si="9"/>
        <v>0</v>
      </c>
      <c r="BL118" s="24" t="s">
        <v>171</v>
      </c>
      <c r="BM118" s="24" t="s">
        <v>676</v>
      </c>
    </row>
    <row r="119" spans="2:65" s="1" customFormat="1" ht="22.5" customHeight="1">
      <c r="B119" s="41"/>
      <c r="C119" s="193" t="s">
        <v>243</v>
      </c>
      <c r="D119" s="193" t="s">
        <v>167</v>
      </c>
      <c r="E119" s="194" t="s">
        <v>455</v>
      </c>
      <c r="F119" s="195" t="s">
        <v>456</v>
      </c>
      <c r="G119" s="196" t="s">
        <v>303</v>
      </c>
      <c r="H119" s="197">
        <v>341.93</v>
      </c>
      <c r="I119" s="198"/>
      <c r="J119" s="199">
        <f t="shared" si="0"/>
        <v>0</v>
      </c>
      <c r="K119" s="195" t="s">
        <v>181</v>
      </c>
      <c r="L119" s="61"/>
      <c r="M119" s="200" t="s">
        <v>21</v>
      </c>
      <c r="N119" s="201" t="s">
        <v>43</v>
      </c>
      <c r="O119" s="42"/>
      <c r="P119" s="202">
        <f t="shared" si="1"/>
        <v>0</v>
      </c>
      <c r="Q119" s="202">
        <v>3.4000000000000002E-4</v>
      </c>
      <c r="R119" s="202">
        <f t="shared" si="2"/>
        <v>0.1162562</v>
      </c>
      <c r="S119" s="202">
        <v>0</v>
      </c>
      <c r="T119" s="203">
        <f t="shared" si="3"/>
        <v>0</v>
      </c>
      <c r="AR119" s="24" t="s">
        <v>171</v>
      </c>
      <c r="AT119" s="24" t="s">
        <v>167</v>
      </c>
      <c r="AU119" s="24" t="s">
        <v>82</v>
      </c>
      <c r="AY119" s="24" t="s">
        <v>164</v>
      </c>
      <c r="BE119" s="204">
        <f t="shared" si="4"/>
        <v>0</v>
      </c>
      <c r="BF119" s="204">
        <f t="shared" si="5"/>
        <v>0</v>
      </c>
      <c r="BG119" s="204">
        <f t="shared" si="6"/>
        <v>0</v>
      </c>
      <c r="BH119" s="204">
        <f t="shared" si="7"/>
        <v>0</v>
      </c>
      <c r="BI119" s="204">
        <f t="shared" si="8"/>
        <v>0</v>
      </c>
      <c r="BJ119" s="24" t="s">
        <v>80</v>
      </c>
      <c r="BK119" s="204">
        <f t="shared" si="9"/>
        <v>0</v>
      </c>
      <c r="BL119" s="24" t="s">
        <v>171</v>
      </c>
      <c r="BM119" s="24" t="s">
        <v>457</v>
      </c>
    </row>
    <row r="120" spans="2:65" s="1" customFormat="1" ht="31.5" customHeight="1">
      <c r="B120" s="41"/>
      <c r="C120" s="193" t="s">
        <v>248</v>
      </c>
      <c r="D120" s="193" t="s">
        <v>167</v>
      </c>
      <c r="E120" s="194" t="s">
        <v>459</v>
      </c>
      <c r="F120" s="195" t="s">
        <v>460</v>
      </c>
      <c r="G120" s="196" t="s">
        <v>303</v>
      </c>
      <c r="H120" s="197">
        <v>341.93</v>
      </c>
      <c r="I120" s="198"/>
      <c r="J120" s="199">
        <f t="shared" si="0"/>
        <v>0</v>
      </c>
      <c r="K120" s="195" t="s">
        <v>181</v>
      </c>
      <c r="L120" s="61"/>
      <c r="M120" s="200" t="s">
        <v>21</v>
      </c>
      <c r="N120" s="201" t="s">
        <v>43</v>
      </c>
      <c r="O120" s="42"/>
      <c r="P120" s="202">
        <f t="shared" si="1"/>
        <v>0</v>
      </c>
      <c r="Q120" s="202">
        <v>7.1000000000000002E-4</v>
      </c>
      <c r="R120" s="202">
        <f t="shared" si="2"/>
        <v>0.24277030000000002</v>
      </c>
      <c r="S120" s="202">
        <v>0</v>
      </c>
      <c r="T120" s="203">
        <f t="shared" si="3"/>
        <v>0</v>
      </c>
      <c r="AR120" s="24" t="s">
        <v>171</v>
      </c>
      <c r="AT120" s="24" t="s">
        <v>167</v>
      </c>
      <c r="AU120" s="24" t="s">
        <v>82</v>
      </c>
      <c r="AY120" s="24" t="s">
        <v>164</v>
      </c>
      <c r="BE120" s="204">
        <f t="shared" si="4"/>
        <v>0</v>
      </c>
      <c r="BF120" s="204">
        <f t="shared" si="5"/>
        <v>0</v>
      </c>
      <c r="BG120" s="204">
        <f t="shared" si="6"/>
        <v>0</v>
      </c>
      <c r="BH120" s="204">
        <f t="shared" si="7"/>
        <v>0</v>
      </c>
      <c r="BI120" s="204">
        <f t="shared" si="8"/>
        <v>0</v>
      </c>
      <c r="BJ120" s="24" t="s">
        <v>80</v>
      </c>
      <c r="BK120" s="204">
        <f t="shared" si="9"/>
        <v>0</v>
      </c>
      <c r="BL120" s="24" t="s">
        <v>171</v>
      </c>
      <c r="BM120" s="24" t="s">
        <v>461</v>
      </c>
    </row>
    <row r="121" spans="2:65" s="1" customFormat="1" ht="31.5" customHeight="1">
      <c r="B121" s="41"/>
      <c r="C121" s="193" t="s">
        <v>253</v>
      </c>
      <c r="D121" s="193" t="s">
        <v>167</v>
      </c>
      <c r="E121" s="194" t="s">
        <v>677</v>
      </c>
      <c r="F121" s="195" t="s">
        <v>678</v>
      </c>
      <c r="G121" s="196" t="s">
        <v>303</v>
      </c>
      <c r="H121" s="197">
        <v>341.93</v>
      </c>
      <c r="I121" s="198"/>
      <c r="J121" s="199">
        <f t="shared" si="0"/>
        <v>0</v>
      </c>
      <c r="K121" s="195" t="s">
        <v>181</v>
      </c>
      <c r="L121" s="61"/>
      <c r="M121" s="200" t="s">
        <v>21</v>
      </c>
      <c r="N121" s="201" t="s">
        <v>43</v>
      </c>
      <c r="O121" s="42"/>
      <c r="P121" s="202">
        <f t="shared" si="1"/>
        <v>0</v>
      </c>
      <c r="Q121" s="202">
        <v>0</v>
      </c>
      <c r="R121" s="202">
        <f t="shared" si="2"/>
        <v>0</v>
      </c>
      <c r="S121" s="202">
        <v>0</v>
      </c>
      <c r="T121" s="203">
        <f t="shared" si="3"/>
        <v>0</v>
      </c>
      <c r="AR121" s="24" t="s">
        <v>171</v>
      </c>
      <c r="AT121" s="24" t="s">
        <v>167</v>
      </c>
      <c r="AU121" s="24" t="s">
        <v>82</v>
      </c>
      <c r="AY121" s="24" t="s">
        <v>164</v>
      </c>
      <c r="BE121" s="204">
        <f t="shared" si="4"/>
        <v>0</v>
      </c>
      <c r="BF121" s="204">
        <f t="shared" si="5"/>
        <v>0</v>
      </c>
      <c r="BG121" s="204">
        <f t="shared" si="6"/>
        <v>0</v>
      </c>
      <c r="BH121" s="204">
        <f t="shared" si="7"/>
        <v>0</v>
      </c>
      <c r="BI121" s="204">
        <f t="shared" si="8"/>
        <v>0</v>
      </c>
      <c r="BJ121" s="24" t="s">
        <v>80</v>
      </c>
      <c r="BK121" s="204">
        <f t="shared" si="9"/>
        <v>0</v>
      </c>
      <c r="BL121" s="24" t="s">
        <v>171</v>
      </c>
      <c r="BM121" s="24" t="s">
        <v>679</v>
      </c>
    </row>
    <row r="122" spans="2:65" s="1" customFormat="1" ht="22.5" customHeight="1">
      <c r="B122" s="41"/>
      <c r="C122" s="193" t="s">
        <v>257</v>
      </c>
      <c r="D122" s="193" t="s">
        <v>167</v>
      </c>
      <c r="E122" s="194" t="s">
        <v>484</v>
      </c>
      <c r="F122" s="195" t="s">
        <v>485</v>
      </c>
      <c r="G122" s="196" t="s">
        <v>486</v>
      </c>
      <c r="H122" s="197">
        <v>51.8</v>
      </c>
      <c r="I122" s="198"/>
      <c r="J122" s="199">
        <f t="shared" si="0"/>
        <v>0</v>
      </c>
      <c r="K122" s="195" t="s">
        <v>181</v>
      </c>
      <c r="L122" s="61"/>
      <c r="M122" s="200" t="s">
        <v>21</v>
      </c>
      <c r="N122" s="201" t="s">
        <v>43</v>
      </c>
      <c r="O122" s="42"/>
      <c r="P122" s="202">
        <f t="shared" si="1"/>
        <v>0</v>
      </c>
      <c r="Q122" s="202">
        <v>3.5999999999999999E-3</v>
      </c>
      <c r="R122" s="202">
        <f t="shared" si="2"/>
        <v>0.18647999999999998</v>
      </c>
      <c r="S122" s="202">
        <v>0</v>
      </c>
      <c r="T122" s="203">
        <f t="shared" si="3"/>
        <v>0</v>
      </c>
      <c r="AR122" s="24" t="s">
        <v>171</v>
      </c>
      <c r="AT122" s="24" t="s">
        <v>167</v>
      </c>
      <c r="AU122" s="24" t="s">
        <v>82</v>
      </c>
      <c r="AY122" s="24" t="s">
        <v>164</v>
      </c>
      <c r="BE122" s="204">
        <f t="shared" si="4"/>
        <v>0</v>
      </c>
      <c r="BF122" s="204">
        <f t="shared" si="5"/>
        <v>0</v>
      </c>
      <c r="BG122" s="204">
        <f t="shared" si="6"/>
        <v>0</v>
      </c>
      <c r="BH122" s="204">
        <f t="shared" si="7"/>
        <v>0</v>
      </c>
      <c r="BI122" s="204">
        <f t="shared" si="8"/>
        <v>0</v>
      </c>
      <c r="BJ122" s="24" t="s">
        <v>80</v>
      </c>
      <c r="BK122" s="204">
        <f t="shared" si="9"/>
        <v>0</v>
      </c>
      <c r="BL122" s="24" t="s">
        <v>171</v>
      </c>
      <c r="BM122" s="24" t="s">
        <v>487</v>
      </c>
    </row>
    <row r="123" spans="2:65" s="1" customFormat="1" ht="27">
      <c r="B123" s="41"/>
      <c r="C123" s="63"/>
      <c r="D123" s="205" t="s">
        <v>173</v>
      </c>
      <c r="E123" s="63"/>
      <c r="F123" s="206" t="s">
        <v>488</v>
      </c>
      <c r="G123" s="63"/>
      <c r="H123" s="63"/>
      <c r="I123" s="163"/>
      <c r="J123" s="63"/>
      <c r="K123" s="63"/>
      <c r="L123" s="61"/>
      <c r="M123" s="207"/>
      <c r="N123" s="42"/>
      <c r="O123" s="42"/>
      <c r="P123" s="42"/>
      <c r="Q123" s="42"/>
      <c r="R123" s="42"/>
      <c r="S123" s="42"/>
      <c r="T123" s="78"/>
      <c r="AT123" s="24" t="s">
        <v>173</v>
      </c>
      <c r="AU123" s="24" t="s">
        <v>82</v>
      </c>
    </row>
    <row r="124" spans="2:65" s="11" customFormat="1" ht="13.5">
      <c r="B124" s="213"/>
      <c r="C124" s="214"/>
      <c r="D124" s="205" t="s">
        <v>326</v>
      </c>
      <c r="E124" s="224" t="s">
        <v>21</v>
      </c>
      <c r="F124" s="225" t="s">
        <v>680</v>
      </c>
      <c r="G124" s="214"/>
      <c r="H124" s="226">
        <v>51.8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326</v>
      </c>
      <c r="AU124" s="223" t="s">
        <v>82</v>
      </c>
      <c r="AV124" s="11" t="s">
        <v>82</v>
      </c>
      <c r="AW124" s="11" t="s">
        <v>35</v>
      </c>
      <c r="AX124" s="11" t="s">
        <v>80</v>
      </c>
      <c r="AY124" s="223" t="s">
        <v>164</v>
      </c>
    </row>
    <row r="125" spans="2:65" s="10" customFormat="1" ht="29.85" customHeight="1">
      <c r="B125" s="176"/>
      <c r="C125" s="177"/>
      <c r="D125" s="190" t="s">
        <v>71</v>
      </c>
      <c r="E125" s="191" t="s">
        <v>165</v>
      </c>
      <c r="F125" s="191" t="s">
        <v>495</v>
      </c>
      <c r="G125" s="177"/>
      <c r="H125" s="177"/>
      <c r="I125" s="180"/>
      <c r="J125" s="192">
        <f>BK125</f>
        <v>0</v>
      </c>
      <c r="K125" s="177"/>
      <c r="L125" s="182"/>
      <c r="M125" s="183"/>
      <c r="N125" s="184"/>
      <c r="O125" s="184"/>
      <c r="P125" s="185">
        <f>P126+SUM(P127:P163)</f>
        <v>0</v>
      </c>
      <c r="Q125" s="184"/>
      <c r="R125" s="185">
        <f>R126+SUM(R127:R163)</f>
        <v>29.243681780000006</v>
      </c>
      <c r="S125" s="184"/>
      <c r="T125" s="186">
        <f>T126+SUM(T127:T163)</f>
        <v>9</v>
      </c>
      <c r="AR125" s="187" t="s">
        <v>80</v>
      </c>
      <c r="AT125" s="188" t="s">
        <v>71</v>
      </c>
      <c r="AU125" s="188" t="s">
        <v>80</v>
      </c>
      <c r="AY125" s="187" t="s">
        <v>164</v>
      </c>
      <c r="BK125" s="189">
        <f>BK126+SUM(BK127:BK163)</f>
        <v>0</v>
      </c>
    </row>
    <row r="126" spans="2:65" s="1" customFormat="1" ht="22.5" customHeight="1">
      <c r="B126" s="41"/>
      <c r="C126" s="193" t="s">
        <v>263</v>
      </c>
      <c r="D126" s="193" t="s">
        <v>167</v>
      </c>
      <c r="E126" s="194" t="s">
        <v>501</v>
      </c>
      <c r="F126" s="195" t="s">
        <v>681</v>
      </c>
      <c r="G126" s="196" t="s">
        <v>180</v>
      </c>
      <c r="H126" s="197">
        <v>1</v>
      </c>
      <c r="I126" s="198"/>
      <c r="J126" s="199">
        <f>ROUND(I126*H126,2)</f>
        <v>0</v>
      </c>
      <c r="K126" s="195" t="s">
        <v>21</v>
      </c>
      <c r="L126" s="61"/>
      <c r="M126" s="200" t="s">
        <v>21</v>
      </c>
      <c r="N126" s="201" t="s">
        <v>43</v>
      </c>
      <c r="O126" s="42"/>
      <c r="P126" s="202">
        <f>O126*H126</f>
        <v>0</v>
      </c>
      <c r="Q126" s="202">
        <v>1.5259999999999999E-2</v>
      </c>
      <c r="R126" s="202">
        <f>Q126*H126</f>
        <v>1.5259999999999999E-2</v>
      </c>
      <c r="S126" s="202">
        <v>0</v>
      </c>
      <c r="T126" s="203">
        <f>S126*H126</f>
        <v>0</v>
      </c>
      <c r="AR126" s="24" t="s">
        <v>171</v>
      </c>
      <c r="AT126" s="24" t="s">
        <v>167</v>
      </c>
      <c r="AU126" s="24" t="s">
        <v>82</v>
      </c>
      <c r="AY126" s="24" t="s">
        <v>164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80</v>
      </c>
      <c r="BK126" s="204">
        <f>ROUND(I126*H126,2)</f>
        <v>0</v>
      </c>
      <c r="BL126" s="24" t="s">
        <v>171</v>
      </c>
      <c r="BM126" s="24" t="s">
        <v>682</v>
      </c>
    </row>
    <row r="127" spans="2:65" s="1" customFormat="1" ht="40.5">
      <c r="B127" s="41"/>
      <c r="C127" s="63"/>
      <c r="D127" s="208" t="s">
        <v>173</v>
      </c>
      <c r="E127" s="63"/>
      <c r="F127" s="209" t="s">
        <v>683</v>
      </c>
      <c r="G127" s="63"/>
      <c r="H127" s="63"/>
      <c r="I127" s="163"/>
      <c r="J127" s="63"/>
      <c r="K127" s="63"/>
      <c r="L127" s="61"/>
      <c r="M127" s="207"/>
      <c r="N127" s="42"/>
      <c r="O127" s="42"/>
      <c r="P127" s="42"/>
      <c r="Q127" s="42"/>
      <c r="R127" s="42"/>
      <c r="S127" s="42"/>
      <c r="T127" s="78"/>
      <c r="AT127" s="24" t="s">
        <v>173</v>
      </c>
      <c r="AU127" s="24" t="s">
        <v>82</v>
      </c>
    </row>
    <row r="128" spans="2:65" s="1" customFormat="1" ht="31.5" customHeight="1">
      <c r="B128" s="41"/>
      <c r="C128" s="193" t="s">
        <v>9</v>
      </c>
      <c r="D128" s="193" t="s">
        <v>167</v>
      </c>
      <c r="E128" s="194" t="s">
        <v>506</v>
      </c>
      <c r="F128" s="195" t="s">
        <v>507</v>
      </c>
      <c r="G128" s="196" t="s">
        <v>377</v>
      </c>
      <c r="H128" s="197">
        <v>1</v>
      </c>
      <c r="I128" s="198"/>
      <c r="J128" s="199">
        <f>ROUND(I128*H128,2)</f>
        <v>0</v>
      </c>
      <c r="K128" s="195" t="s">
        <v>181</v>
      </c>
      <c r="L128" s="61"/>
      <c r="M128" s="200" t="s">
        <v>21</v>
      </c>
      <c r="N128" s="201" t="s">
        <v>43</v>
      </c>
      <c r="O128" s="42"/>
      <c r="P128" s="202">
        <f>O128*H128</f>
        <v>0</v>
      </c>
      <c r="Q128" s="202">
        <v>6.9999999999999999E-4</v>
      </c>
      <c r="R128" s="202">
        <f>Q128*H128</f>
        <v>6.9999999999999999E-4</v>
      </c>
      <c r="S128" s="202">
        <v>0</v>
      </c>
      <c r="T128" s="203">
        <f>S128*H128</f>
        <v>0</v>
      </c>
      <c r="AR128" s="24" t="s">
        <v>171</v>
      </c>
      <c r="AT128" s="24" t="s">
        <v>167</v>
      </c>
      <c r="AU128" s="24" t="s">
        <v>82</v>
      </c>
      <c r="AY128" s="24" t="s">
        <v>164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80</v>
      </c>
      <c r="BK128" s="204">
        <f>ROUND(I128*H128,2)</f>
        <v>0</v>
      </c>
      <c r="BL128" s="24" t="s">
        <v>171</v>
      </c>
      <c r="BM128" s="24" t="s">
        <v>508</v>
      </c>
    </row>
    <row r="129" spans="2:65" s="1" customFormat="1" ht="22.5" customHeight="1">
      <c r="B129" s="41"/>
      <c r="C129" s="238" t="s">
        <v>274</v>
      </c>
      <c r="D129" s="238" t="s">
        <v>369</v>
      </c>
      <c r="E129" s="239" t="s">
        <v>684</v>
      </c>
      <c r="F129" s="240" t="s">
        <v>685</v>
      </c>
      <c r="G129" s="241" t="s">
        <v>377</v>
      </c>
      <c r="H129" s="242">
        <v>1</v>
      </c>
      <c r="I129" s="243"/>
      <c r="J129" s="244">
        <f>ROUND(I129*H129,2)</f>
        <v>0</v>
      </c>
      <c r="K129" s="240" t="s">
        <v>181</v>
      </c>
      <c r="L129" s="245"/>
      <c r="M129" s="246" t="s">
        <v>21</v>
      </c>
      <c r="N129" s="247" t="s">
        <v>43</v>
      </c>
      <c r="O129" s="42"/>
      <c r="P129" s="202">
        <f>O129*H129</f>
        <v>0</v>
      </c>
      <c r="Q129" s="202">
        <v>3.0000000000000001E-3</v>
      </c>
      <c r="R129" s="202">
        <f>Q129*H129</f>
        <v>3.0000000000000001E-3</v>
      </c>
      <c r="S129" s="202">
        <v>0</v>
      </c>
      <c r="T129" s="203">
        <f>S129*H129</f>
        <v>0</v>
      </c>
      <c r="AR129" s="24" t="s">
        <v>208</v>
      </c>
      <c r="AT129" s="24" t="s">
        <v>369</v>
      </c>
      <c r="AU129" s="24" t="s">
        <v>82</v>
      </c>
      <c r="AY129" s="24" t="s">
        <v>164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80</v>
      </c>
      <c r="BK129" s="204">
        <f>ROUND(I129*H129,2)</f>
        <v>0</v>
      </c>
      <c r="BL129" s="24" t="s">
        <v>171</v>
      </c>
      <c r="BM129" s="24" t="s">
        <v>686</v>
      </c>
    </row>
    <row r="130" spans="2:65" s="1" customFormat="1" ht="27">
      <c r="B130" s="41"/>
      <c r="C130" s="63"/>
      <c r="D130" s="208" t="s">
        <v>173</v>
      </c>
      <c r="E130" s="63"/>
      <c r="F130" s="209" t="s">
        <v>687</v>
      </c>
      <c r="G130" s="63"/>
      <c r="H130" s="63"/>
      <c r="I130" s="163"/>
      <c r="J130" s="63"/>
      <c r="K130" s="63"/>
      <c r="L130" s="61"/>
      <c r="M130" s="207"/>
      <c r="N130" s="42"/>
      <c r="O130" s="42"/>
      <c r="P130" s="42"/>
      <c r="Q130" s="42"/>
      <c r="R130" s="42"/>
      <c r="S130" s="42"/>
      <c r="T130" s="78"/>
      <c r="AT130" s="24" t="s">
        <v>173</v>
      </c>
      <c r="AU130" s="24" t="s">
        <v>82</v>
      </c>
    </row>
    <row r="131" spans="2:65" s="1" customFormat="1" ht="22.5" customHeight="1">
      <c r="B131" s="41"/>
      <c r="C131" s="193" t="s">
        <v>280</v>
      </c>
      <c r="D131" s="193" t="s">
        <v>167</v>
      </c>
      <c r="E131" s="194" t="s">
        <v>539</v>
      </c>
      <c r="F131" s="195" t="s">
        <v>540</v>
      </c>
      <c r="G131" s="196" t="s">
        <v>377</v>
      </c>
      <c r="H131" s="197">
        <v>1</v>
      </c>
      <c r="I131" s="198"/>
      <c r="J131" s="199">
        <f>ROUND(I131*H131,2)</f>
        <v>0</v>
      </c>
      <c r="K131" s="195" t="s">
        <v>181</v>
      </c>
      <c r="L131" s="61"/>
      <c r="M131" s="200" t="s">
        <v>21</v>
      </c>
      <c r="N131" s="201" t="s">
        <v>43</v>
      </c>
      <c r="O131" s="42"/>
      <c r="P131" s="202">
        <f>O131*H131</f>
        <v>0</v>
      </c>
      <c r="Q131" s="202">
        <v>0.11241</v>
      </c>
      <c r="R131" s="202">
        <f>Q131*H131</f>
        <v>0.11241</v>
      </c>
      <c r="S131" s="202">
        <v>0</v>
      </c>
      <c r="T131" s="203">
        <f>S131*H131</f>
        <v>0</v>
      </c>
      <c r="AR131" s="24" t="s">
        <v>171</v>
      </c>
      <c r="AT131" s="24" t="s">
        <v>167</v>
      </c>
      <c r="AU131" s="24" t="s">
        <v>82</v>
      </c>
      <c r="AY131" s="24" t="s">
        <v>164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80</v>
      </c>
      <c r="BK131" s="204">
        <f>ROUND(I131*H131,2)</f>
        <v>0</v>
      </c>
      <c r="BL131" s="24" t="s">
        <v>171</v>
      </c>
      <c r="BM131" s="24" t="s">
        <v>541</v>
      </c>
    </row>
    <row r="132" spans="2:65" s="1" customFormat="1" ht="22.5" customHeight="1">
      <c r="B132" s="41"/>
      <c r="C132" s="238" t="s">
        <v>284</v>
      </c>
      <c r="D132" s="238" t="s">
        <v>369</v>
      </c>
      <c r="E132" s="239" t="s">
        <v>543</v>
      </c>
      <c r="F132" s="240" t="s">
        <v>544</v>
      </c>
      <c r="G132" s="241" t="s">
        <v>377</v>
      </c>
      <c r="H132" s="242">
        <v>1</v>
      </c>
      <c r="I132" s="243"/>
      <c r="J132" s="244">
        <f>ROUND(I132*H132,2)</f>
        <v>0</v>
      </c>
      <c r="K132" s="240" t="s">
        <v>181</v>
      </c>
      <c r="L132" s="245"/>
      <c r="M132" s="246" t="s">
        <v>21</v>
      </c>
      <c r="N132" s="247" t="s">
        <v>43</v>
      </c>
      <c r="O132" s="42"/>
      <c r="P132" s="202">
        <f>O132*H132</f>
        <v>0</v>
      </c>
      <c r="Q132" s="202">
        <v>6.4999999999999997E-3</v>
      </c>
      <c r="R132" s="202">
        <f>Q132*H132</f>
        <v>6.4999999999999997E-3</v>
      </c>
      <c r="S132" s="202">
        <v>0</v>
      </c>
      <c r="T132" s="203">
        <f>S132*H132</f>
        <v>0</v>
      </c>
      <c r="AR132" s="24" t="s">
        <v>208</v>
      </c>
      <c r="AT132" s="24" t="s">
        <v>369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171</v>
      </c>
      <c r="BM132" s="24" t="s">
        <v>545</v>
      </c>
    </row>
    <row r="133" spans="2:65" s="1" customFormat="1" ht="31.5" customHeight="1">
      <c r="B133" s="41"/>
      <c r="C133" s="193" t="s">
        <v>288</v>
      </c>
      <c r="D133" s="193" t="s">
        <v>167</v>
      </c>
      <c r="E133" s="194" t="s">
        <v>555</v>
      </c>
      <c r="F133" s="195" t="s">
        <v>556</v>
      </c>
      <c r="G133" s="196" t="s">
        <v>303</v>
      </c>
      <c r="H133" s="197">
        <v>28.66</v>
      </c>
      <c r="I133" s="198"/>
      <c r="J133" s="199">
        <f>ROUND(I133*H133,2)</f>
        <v>0</v>
      </c>
      <c r="K133" s="195" t="s">
        <v>181</v>
      </c>
      <c r="L133" s="61"/>
      <c r="M133" s="200" t="s">
        <v>21</v>
      </c>
      <c r="N133" s="201" t="s">
        <v>43</v>
      </c>
      <c r="O133" s="42"/>
      <c r="P133" s="202">
        <f>O133*H133</f>
        <v>0</v>
      </c>
      <c r="Q133" s="202">
        <v>8.4999999999999995E-4</v>
      </c>
      <c r="R133" s="202">
        <f>Q133*H133</f>
        <v>2.4360999999999997E-2</v>
      </c>
      <c r="S133" s="202">
        <v>0</v>
      </c>
      <c r="T133" s="203">
        <f>S133*H133</f>
        <v>0</v>
      </c>
      <c r="AR133" s="24" t="s">
        <v>171</v>
      </c>
      <c r="AT133" s="24" t="s">
        <v>167</v>
      </c>
      <c r="AU133" s="24" t="s">
        <v>82</v>
      </c>
      <c r="AY133" s="24" t="s">
        <v>164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80</v>
      </c>
      <c r="BK133" s="204">
        <f>ROUND(I133*H133,2)</f>
        <v>0</v>
      </c>
      <c r="BL133" s="24" t="s">
        <v>171</v>
      </c>
      <c r="BM133" s="24" t="s">
        <v>557</v>
      </c>
    </row>
    <row r="134" spans="2:65" s="11" customFormat="1" ht="13.5">
      <c r="B134" s="213"/>
      <c r="C134" s="214"/>
      <c r="D134" s="208" t="s">
        <v>326</v>
      </c>
      <c r="E134" s="215" t="s">
        <v>21</v>
      </c>
      <c r="F134" s="216" t="s">
        <v>688</v>
      </c>
      <c r="G134" s="214"/>
      <c r="H134" s="217">
        <v>28.66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326</v>
      </c>
      <c r="AU134" s="223" t="s">
        <v>82</v>
      </c>
      <c r="AV134" s="11" t="s">
        <v>82</v>
      </c>
      <c r="AW134" s="11" t="s">
        <v>35</v>
      </c>
      <c r="AX134" s="11" t="s">
        <v>80</v>
      </c>
      <c r="AY134" s="223" t="s">
        <v>164</v>
      </c>
    </row>
    <row r="135" spans="2:65" s="1" customFormat="1" ht="31.5" customHeight="1">
      <c r="B135" s="41"/>
      <c r="C135" s="193" t="s">
        <v>404</v>
      </c>
      <c r="D135" s="193" t="s">
        <v>167</v>
      </c>
      <c r="E135" s="194" t="s">
        <v>689</v>
      </c>
      <c r="F135" s="195" t="s">
        <v>690</v>
      </c>
      <c r="G135" s="196" t="s">
        <v>303</v>
      </c>
      <c r="H135" s="197">
        <v>53.2</v>
      </c>
      <c r="I135" s="198"/>
      <c r="J135" s="199">
        <f>ROUND(I135*H135,2)</f>
        <v>0</v>
      </c>
      <c r="K135" s="195" t="s">
        <v>181</v>
      </c>
      <c r="L135" s="61"/>
      <c r="M135" s="200" t="s">
        <v>21</v>
      </c>
      <c r="N135" s="201" t="s">
        <v>43</v>
      </c>
      <c r="O135" s="42"/>
      <c r="P135" s="202">
        <f>O135*H135</f>
        <v>0</v>
      </c>
      <c r="Q135" s="202">
        <v>1.4499999999999999E-3</v>
      </c>
      <c r="R135" s="202">
        <f>Q135*H135</f>
        <v>7.714E-2</v>
      </c>
      <c r="S135" s="202">
        <v>0</v>
      </c>
      <c r="T135" s="203">
        <f>S135*H135</f>
        <v>0</v>
      </c>
      <c r="AR135" s="24" t="s">
        <v>171</v>
      </c>
      <c r="AT135" s="24" t="s">
        <v>167</v>
      </c>
      <c r="AU135" s="24" t="s">
        <v>82</v>
      </c>
      <c r="AY135" s="24" t="s">
        <v>164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80</v>
      </c>
      <c r="BK135" s="204">
        <f>ROUND(I135*H135,2)</f>
        <v>0</v>
      </c>
      <c r="BL135" s="24" t="s">
        <v>171</v>
      </c>
      <c r="BM135" s="24" t="s">
        <v>691</v>
      </c>
    </row>
    <row r="136" spans="2:65" s="11" customFormat="1" ht="13.5">
      <c r="B136" s="213"/>
      <c r="C136" s="214"/>
      <c r="D136" s="208" t="s">
        <v>326</v>
      </c>
      <c r="E136" s="215" t="s">
        <v>21</v>
      </c>
      <c r="F136" s="216" t="s">
        <v>692</v>
      </c>
      <c r="G136" s="214"/>
      <c r="H136" s="217">
        <v>53.2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326</v>
      </c>
      <c r="AU136" s="223" t="s">
        <v>82</v>
      </c>
      <c r="AV136" s="11" t="s">
        <v>82</v>
      </c>
      <c r="AW136" s="11" t="s">
        <v>35</v>
      </c>
      <c r="AX136" s="11" t="s">
        <v>80</v>
      </c>
      <c r="AY136" s="223" t="s">
        <v>164</v>
      </c>
    </row>
    <row r="137" spans="2:65" s="1" customFormat="1" ht="31.5" customHeight="1">
      <c r="B137" s="41"/>
      <c r="C137" s="193" t="s">
        <v>408</v>
      </c>
      <c r="D137" s="193" t="s">
        <v>167</v>
      </c>
      <c r="E137" s="194" t="s">
        <v>568</v>
      </c>
      <c r="F137" s="195" t="s">
        <v>569</v>
      </c>
      <c r="G137" s="196" t="s">
        <v>303</v>
      </c>
      <c r="H137" s="197">
        <v>81.86</v>
      </c>
      <c r="I137" s="198"/>
      <c r="J137" s="199">
        <f>ROUND(I137*H137,2)</f>
        <v>0</v>
      </c>
      <c r="K137" s="195" t="s">
        <v>181</v>
      </c>
      <c r="L137" s="61"/>
      <c r="M137" s="200" t="s">
        <v>21</v>
      </c>
      <c r="N137" s="201" t="s">
        <v>43</v>
      </c>
      <c r="O137" s="42"/>
      <c r="P137" s="202">
        <f>O137*H137</f>
        <v>0</v>
      </c>
      <c r="Q137" s="202">
        <v>1.0000000000000001E-5</v>
      </c>
      <c r="R137" s="202">
        <f>Q137*H137</f>
        <v>8.1860000000000006E-4</v>
      </c>
      <c r="S137" s="202">
        <v>0</v>
      </c>
      <c r="T137" s="203">
        <f>S137*H137</f>
        <v>0</v>
      </c>
      <c r="AR137" s="24" t="s">
        <v>171</v>
      </c>
      <c r="AT137" s="24" t="s">
        <v>167</v>
      </c>
      <c r="AU137" s="24" t="s">
        <v>82</v>
      </c>
      <c r="AY137" s="24" t="s">
        <v>164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80</v>
      </c>
      <c r="BK137" s="204">
        <f>ROUND(I137*H137,2)</f>
        <v>0</v>
      </c>
      <c r="BL137" s="24" t="s">
        <v>171</v>
      </c>
      <c r="BM137" s="24" t="s">
        <v>570</v>
      </c>
    </row>
    <row r="138" spans="2:65" s="11" customFormat="1" ht="13.5">
      <c r="B138" s="213"/>
      <c r="C138" s="214"/>
      <c r="D138" s="208" t="s">
        <v>326</v>
      </c>
      <c r="E138" s="215" t="s">
        <v>21</v>
      </c>
      <c r="F138" s="216" t="s">
        <v>693</v>
      </c>
      <c r="G138" s="214"/>
      <c r="H138" s="217">
        <v>81.86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326</v>
      </c>
      <c r="AU138" s="223" t="s">
        <v>82</v>
      </c>
      <c r="AV138" s="11" t="s">
        <v>82</v>
      </c>
      <c r="AW138" s="11" t="s">
        <v>35</v>
      </c>
      <c r="AX138" s="11" t="s">
        <v>80</v>
      </c>
      <c r="AY138" s="223" t="s">
        <v>164</v>
      </c>
    </row>
    <row r="139" spans="2:65" s="1" customFormat="1" ht="44.25" customHeight="1">
      <c r="B139" s="41"/>
      <c r="C139" s="193" t="s">
        <v>416</v>
      </c>
      <c r="D139" s="193" t="s">
        <v>167</v>
      </c>
      <c r="E139" s="194" t="s">
        <v>573</v>
      </c>
      <c r="F139" s="195" t="s">
        <v>574</v>
      </c>
      <c r="G139" s="196" t="s">
        <v>486</v>
      </c>
      <c r="H139" s="197">
        <v>75.63</v>
      </c>
      <c r="I139" s="198"/>
      <c r="J139" s="199">
        <f>ROUND(I139*H139,2)</f>
        <v>0</v>
      </c>
      <c r="K139" s="195" t="s">
        <v>21</v>
      </c>
      <c r="L139" s="61"/>
      <c r="M139" s="200" t="s">
        <v>21</v>
      </c>
      <c r="N139" s="201" t="s">
        <v>43</v>
      </c>
      <c r="O139" s="42"/>
      <c r="P139" s="202">
        <f>O139*H139</f>
        <v>0</v>
      </c>
      <c r="Q139" s="202">
        <v>0.15540000000000001</v>
      </c>
      <c r="R139" s="202">
        <f>Q139*H139</f>
        <v>11.752902000000001</v>
      </c>
      <c r="S139" s="202">
        <v>0</v>
      </c>
      <c r="T139" s="203">
        <f>S139*H139</f>
        <v>0</v>
      </c>
      <c r="AR139" s="24" t="s">
        <v>171</v>
      </c>
      <c r="AT139" s="24" t="s">
        <v>167</v>
      </c>
      <c r="AU139" s="24" t="s">
        <v>82</v>
      </c>
      <c r="AY139" s="24" t="s">
        <v>164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80</v>
      </c>
      <c r="BK139" s="204">
        <f>ROUND(I139*H139,2)</f>
        <v>0</v>
      </c>
      <c r="BL139" s="24" t="s">
        <v>171</v>
      </c>
      <c r="BM139" s="24" t="s">
        <v>575</v>
      </c>
    </row>
    <row r="140" spans="2:65" s="11" customFormat="1" ht="13.5">
      <c r="B140" s="213"/>
      <c r="C140" s="214"/>
      <c r="D140" s="205" t="s">
        <v>326</v>
      </c>
      <c r="E140" s="224" t="s">
        <v>21</v>
      </c>
      <c r="F140" s="225" t="s">
        <v>694</v>
      </c>
      <c r="G140" s="214"/>
      <c r="H140" s="226">
        <v>63.49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326</v>
      </c>
      <c r="AU140" s="223" t="s">
        <v>82</v>
      </c>
      <c r="AV140" s="11" t="s">
        <v>82</v>
      </c>
      <c r="AW140" s="11" t="s">
        <v>35</v>
      </c>
      <c r="AX140" s="11" t="s">
        <v>72</v>
      </c>
      <c r="AY140" s="223" t="s">
        <v>164</v>
      </c>
    </row>
    <row r="141" spans="2:65" s="11" customFormat="1" ht="13.5">
      <c r="B141" s="213"/>
      <c r="C141" s="214"/>
      <c r="D141" s="205" t="s">
        <v>326</v>
      </c>
      <c r="E141" s="224" t="s">
        <v>21</v>
      </c>
      <c r="F141" s="225" t="s">
        <v>695</v>
      </c>
      <c r="G141" s="214"/>
      <c r="H141" s="226">
        <v>3.14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326</v>
      </c>
      <c r="AU141" s="223" t="s">
        <v>82</v>
      </c>
      <c r="AV141" s="11" t="s">
        <v>82</v>
      </c>
      <c r="AW141" s="11" t="s">
        <v>35</v>
      </c>
      <c r="AX141" s="11" t="s">
        <v>72</v>
      </c>
      <c r="AY141" s="223" t="s">
        <v>164</v>
      </c>
    </row>
    <row r="142" spans="2:65" s="11" customFormat="1" ht="13.5">
      <c r="B142" s="213"/>
      <c r="C142" s="214"/>
      <c r="D142" s="208" t="s">
        <v>326</v>
      </c>
      <c r="E142" s="215" t="s">
        <v>21</v>
      </c>
      <c r="F142" s="216" t="s">
        <v>165</v>
      </c>
      <c r="G142" s="214"/>
      <c r="H142" s="217">
        <v>9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326</v>
      </c>
      <c r="AU142" s="223" t="s">
        <v>82</v>
      </c>
      <c r="AV142" s="11" t="s">
        <v>82</v>
      </c>
      <c r="AW142" s="11" t="s">
        <v>35</v>
      </c>
      <c r="AX142" s="11" t="s">
        <v>72</v>
      </c>
      <c r="AY142" s="223" t="s">
        <v>164</v>
      </c>
    </row>
    <row r="143" spans="2:65" s="1" customFormat="1" ht="22.5" customHeight="1">
      <c r="B143" s="41"/>
      <c r="C143" s="238" t="s">
        <v>421</v>
      </c>
      <c r="D143" s="238" t="s">
        <v>369</v>
      </c>
      <c r="E143" s="239" t="s">
        <v>581</v>
      </c>
      <c r="F143" s="240" t="s">
        <v>582</v>
      </c>
      <c r="G143" s="241" t="s">
        <v>377</v>
      </c>
      <c r="H143" s="242">
        <v>67</v>
      </c>
      <c r="I143" s="243"/>
      <c r="J143" s="244">
        <f>ROUND(I143*H143,2)</f>
        <v>0</v>
      </c>
      <c r="K143" s="240" t="s">
        <v>181</v>
      </c>
      <c r="L143" s="245"/>
      <c r="M143" s="246" t="s">
        <v>21</v>
      </c>
      <c r="N143" s="247" t="s">
        <v>43</v>
      </c>
      <c r="O143" s="42"/>
      <c r="P143" s="202">
        <f>O143*H143</f>
        <v>0</v>
      </c>
      <c r="Q143" s="202">
        <v>8.2100000000000006E-2</v>
      </c>
      <c r="R143" s="202">
        <f>Q143*H143</f>
        <v>5.5007000000000001</v>
      </c>
      <c r="S143" s="202">
        <v>0</v>
      </c>
      <c r="T143" s="203">
        <f>S143*H143</f>
        <v>0</v>
      </c>
      <c r="AR143" s="24" t="s">
        <v>208</v>
      </c>
      <c r="AT143" s="24" t="s">
        <v>369</v>
      </c>
      <c r="AU143" s="24" t="s">
        <v>82</v>
      </c>
      <c r="AY143" s="24" t="s">
        <v>164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80</v>
      </c>
      <c r="BK143" s="204">
        <f>ROUND(I143*H143,2)</f>
        <v>0</v>
      </c>
      <c r="BL143" s="24" t="s">
        <v>171</v>
      </c>
      <c r="BM143" s="24" t="s">
        <v>583</v>
      </c>
    </row>
    <row r="144" spans="2:65" s="1" customFormat="1" ht="27">
      <c r="B144" s="41"/>
      <c r="C144" s="63"/>
      <c r="D144" s="208" t="s">
        <v>173</v>
      </c>
      <c r="E144" s="63"/>
      <c r="F144" s="209" t="s">
        <v>584</v>
      </c>
      <c r="G144" s="63"/>
      <c r="H144" s="63"/>
      <c r="I144" s="163"/>
      <c r="J144" s="63"/>
      <c r="K144" s="63"/>
      <c r="L144" s="61"/>
      <c r="M144" s="207"/>
      <c r="N144" s="42"/>
      <c r="O144" s="42"/>
      <c r="P144" s="42"/>
      <c r="Q144" s="42"/>
      <c r="R144" s="42"/>
      <c r="S144" s="42"/>
      <c r="T144" s="78"/>
      <c r="AT144" s="24" t="s">
        <v>173</v>
      </c>
      <c r="AU144" s="24" t="s">
        <v>82</v>
      </c>
    </row>
    <row r="145" spans="2:65" s="1" customFormat="1" ht="22.5" customHeight="1">
      <c r="B145" s="41"/>
      <c r="C145" s="238" t="s">
        <v>426</v>
      </c>
      <c r="D145" s="238" t="s">
        <v>369</v>
      </c>
      <c r="E145" s="239" t="s">
        <v>696</v>
      </c>
      <c r="F145" s="240" t="s">
        <v>697</v>
      </c>
      <c r="G145" s="241" t="s">
        <v>377</v>
      </c>
      <c r="H145" s="242">
        <v>9</v>
      </c>
      <c r="I145" s="243"/>
      <c r="J145" s="244">
        <f>ROUND(I145*H145,2)</f>
        <v>0</v>
      </c>
      <c r="K145" s="240" t="s">
        <v>181</v>
      </c>
      <c r="L145" s="245"/>
      <c r="M145" s="246" t="s">
        <v>21</v>
      </c>
      <c r="N145" s="247" t="s">
        <v>43</v>
      </c>
      <c r="O145" s="42"/>
      <c r="P145" s="202">
        <f>O145*H145</f>
        <v>0</v>
      </c>
      <c r="Q145" s="202">
        <v>6.4000000000000001E-2</v>
      </c>
      <c r="R145" s="202">
        <f>Q145*H145</f>
        <v>0.57600000000000007</v>
      </c>
      <c r="S145" s="202">
        <v>0</v>
      </c>
      <c r="T145" s="203">
        <f>S145*H145</f>
        <v>0</v>
      </c>
      <c r="AR145" s="24" t="s">
        <v>208</v>
      </c>
      <c r="AT145" s="24" t="s">
        <v>369</v>
      </c>
      <c r="AU145" s="24" t="s">
        <v>82</v>
      </c>
      <c r="AY145" s="24" t="s">
        <v>164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80</v>
      </c>
      <c r="BK145" s="204">
        <f>ROUND(I145*H145,2)</f>
        <v>0</v>
      </c>
      <c r="BL145" s="24" t="s">
        <v>171</v>
      </c>
      <c r="BM145" s="24" t="s">
        <v>698</v>
      </c>
    </row>
    <row r="146" spans="2:65" s="1" customFormat="1" ht="31.5" customHeight="1">
      <c r="B146" s="41"/>
      <c r="C146" s="238" t="s">
        <v>431</v>
      </c>
      <c r="D146" s="238" t="s">
        <v>369</v>
      </c>
      <c r="E146" s="239" t="s">
        <v>699</v>
      </c>
      <c r="F146" s="240" t="s">
        <v>700</v>
      </c>
      <c r="G146" s="241" t="s">
        <v>377</v>
      </c>
      <c r="H146" s="242">
        <v>5</v>
      </c>
      <c r="I146" s="243"/>
      <c r="J146" s="244">
        <f>ROUND(I146*H146,2)</f>
        <v>0</v>
      </c>
      <c r="K146" s="240" t="s">
        <v>181</v>
      </c>
      <c r="L146" s="245"/>
      <c r="M146" s="246" t="s">
        <v>21</v>
      </c>
      <c r="N146" s="247" t="s">
        <v>43</v>
      </c>
      <c r="O146" s="42"/>
      <c r="P146" s="202">
        <f>O146*H146</f>
        <v>0</v>
      </c>
      <c r="Q146" s="202">
        <v>6.4000000000000001E-2</v>
      </c>
      <c r="R146" s="202">
        <f>Q146*H146</f>
        <v>0.32</v>
      </c>
      <c r="S146" s="202">
        <v>0</v>
      </c>
      <c r="T146" s="203">
        <f>S146*H146</f>
        <v>0</v>
      </c>
      <c r="AR146" s="24" t="s">
        <v>208</v>
      </c>
      <c r="AT146" s="24" t="s">
        <v>369</v>
      </c>
      <c r="AU146" s="24" t="s">
        <v>82</v>
      </c>
      <c r="AY146" s="24" t="s">
        <v>164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80</v>
      </c>
      <c r="BK146" s="204">
        <f>ROUND(I146*H146,2)</f>
        <v>0</v>
      </c>
      <c r="BL146" s="24" t="s">
        <v>171</v>
      </c>
      <c r="BM146" s="24" t="s">
        <v>701</v>
      </c>
    </row>
    <row r="147" spans="2:65" s="1" customFormat="1" ht="27">
      <c r="B147" s="41"/>
      <c r="C147" s="63"/>
      <c r="D147" s="208" t="s">
        <v>173</v>
      </c>
      <c r="E147" s="63"/>
      <c r="F147" s="209" t="s">
        <v>584</v>
      </c>
      <c r="G147" s="63"/>
      <c r="H147" s="63"/>
      <c r="I147" s="163"/>
      <c r="J147" s="63"/>
      <c r="K147" s="63"/>
      <c r="L147" s="61"/>
      <c r="M147" s="207"/>
      <c r="N147" s="42"/>
      <c r="O147" s="42"/>
      <c r="P147" s="42"/>
      <c r="Q147" s="42"/>
      <c r="R147" s="42"/>
      <c r="S147" s="42"/>
      <c r="T147" s="78"/>
      <c r="AT147" s="24" t="s">
        <v>173</v>
      </c>
      <c r="AU147" s="24" t="s">
        <v>82</v>
      </c>
    </row>
    <row r="148" spans="2:65" s="1" customFormat="1" ht="31.5" customHeight="1">
      <c r="B148" s="41"/>
      <c r="C148" s="193" t="s">
        <v>439</v>
      </c>
      <c r="D148" s="193" t="s">
        <v>167</v>
      </c>
      <c r="E148" s="194" t="s">
        <v>702</v>
      </c>
      <c r="F148" s="195" t="s">
        <v>703</v>
      </c>
      <c r="G148" s="196" t="s">
        <v>486</v>
      </c>
      <c r="H148" s="197">
        <v>19</v>
      </c>
      <c r="I148" s="198"/>
      <c r="J148" s="199">
        <f t="shared" ref="J148:J156" si="10">ROUND(I148*H148,2)</f>
        <v>0</v>
      </c>
      <c r="K148" s="195" t="s">
        <v>181</v>
      </c>
      <c r="L148" s="61"/>
      <c r="M148" s="200" t="s">
        <v>21</v>
      </c>
      <c r="N148" s="201" t="s">
        <v>43</v>
      </c>
      <c r="O148" s="42"/>
      <c r="P148" s="202">
        <f t="shared" ref="P148:P156" si="11">O148*H148</f>
        <v>0</v>
      </c>
      <c r="Q148" s="202">
        <v>0.17488999999999999</v>
      </c>
      <c r="R148" s="202">
        <f t="shared" ref="R148:R156" si="12">Q148*H148</f>
        <v>3.3229099999999998</v>
      </c>
      <c r="S148" s="202">
        <v>0</v>
      </c>
      <c r="T148" s="203">
        <f t="shared" ref="T148:T156" si="13">S148*H148</f>
        <v>0</v>
      </c>
      <c r="AR148" s="24" t="s">
        <v>171</v>
      </c>
      <c r="AT148" s="24" t="s">
        <v>167</v>
      </c>
      <c r="AU148" s="24" t="s">
        <v>82</v>
      </c>
      <c r="AY148" s="24" t="s">
        <v>164</v>
      </c>
      <c r="BE148" s="204">
        <f t="shared" ref="BE148:BE156" si="14">IF(N148="základní",J148,0)</f>
        <v>0</v>
      </c>
      <c r="BF148" s="204">
        <f t="shared" ref="BF148:BF156" si="15">IF(N148="snížená",J148,0)</f>
        <v>0</v>
      </c>
      <c r="BG148" s="204">
        <f t="shared" ref="BG148:BG156" si="16">IF(N148="zákl. přenesená",J148,0)</f>
        <v>0</v>
      </c>
      <c r="BH148" s="204">
        <f t="shared" ref="BH148:BH156" si="17">IF(N148="sníž. přenesená",J148,0)</f>
        <v>0</v>
      </c>
      <c r="BI148" s="204">
        <f t="shared" ref="BI148:BI156" si="18">IF(N148="nulová",J148,0)</f>
        <v>0</v>
      </c>
      <c r="BJ148" s="24" t="s">
        <v>80</v>
      </c>
      <c r="BK148" s="204">
        <f t="shared" ref="BK148:BK156" si="19">ROUND(I148*H148,2)</f>
        <v>0</v>
      </c>
      <c r="BL148" s="24" t="s">
        <v>171</v>
      </c>
      <c r="BM148" s="24" t="s">
        <v>704</v>
      </c>
    </row>
    <row r="149" spans="2:65" s="1" customFormat="1" ht="22.5" customHeight="1">
      <c r="B149" s="41"/>
      <c r="C149" s="238" t="s">
        <v>445</v>
      </c>
      <c r="D149" s="238" t="s">
        <v>369</v>
      </c>
      <c r="E149" s="239" t="s">
        <v>705</v>
      </c>
      <c r="F149" s="240" t="s">
        <v>706</v>
      </c>
      <c r="G149" s="241" t="s">
        <v>377</v>
      </c>
      <c r="H149" s="242">
        <v>13</v>
      </c>
      <c r="I149" s="243"/>
      <c r="J149" s="244">
        <f t="shared" si="10"/>
        <v>0</v>
      </c>
      <c r="K149" s="240" t="s">
        <v>181</v>
      </c>
      <c r="L149" s="245"/>
      <c r="M149" s="246" t="s">
        <v>21</v>
      </c>
      <c r="N149" s="247" t="s">
        <v>43</v>
      </c>
      <c r="O149" s="42"/>
      <c r="P149" s="202">
        <f t="shared" si="11"/>
        <v>0</v>
      </c>
      <c r="Q149" s="202">
        <v>0.248</v>
      </c>
      <c r="R149" s="202">
        <f t="shared" si="12"/>
        <v>3.2240000000000002</v>
      </c>
      <c r="S149" s="202">
        <v>0</v>
      </c>
      <c r="T149" s="203">
        <f t="shared" si="13"/>
        <v>0</v>
      </c>
      <c r="AR149" s="24" t="s">
        <v>208</v>
      </c>
      <c r="AT149" s="24" t="s">
        <v>369</v>
      </c>
      <c r="AU149" s="24" t="s">
        <v>82</v>
      </c>
      <c r="AY149" s="24" t="s">
        <v>164</v>
      </c>
      <c r="BE149" s="204">
        <f t="shared" si="14"/>
        <v>0</v>
      </c>
      <c r="BF149" s="204">
        <f t="shared" si="15"/>
        <v>0</v>
      </c>
      <c r="BG149" s="204">
        <f t="shared" si="16"/>
        <v>0</v>
      </c>
      <c r="BH149" s="204">
        <f t="shared" si="17"/>
        <v>0</v>
      </c>
      <c r="BI149" s="204">
        <f t="shared" si="18"/>
        <v>0</v>
      </c>
      <c r="BJ149" s="24" t="s">
        <v>80</v>
      </c>
      <c r="BK149" s="204">
        <f t="shared" si="19"/>
        <v>0</v>
      </c>
      <c r="BL149" s="24" t="s">
        <v>171</v>
      </c>
      <c r="BM149" s="24" t="s">
        <v>707</v>
      </c>
    </row>
    <row r="150" spans="2:65" s="1" customFormat="1" ht="22.5" customHeight="1">
      <c r="B150" s="41"/>
      <c r="C150" s="238" t="s">
        <v>450</v>
      </c>
      <c r="D150" s="238" t="s">
        <v>369</v>
      </c>
      <c r="E150" s="239" t="s">
        <v>708</v>
      </c>
      <c r="F150" s="240" t="s">
        <v>709</v>
      </c>
      <c r="G150" s="241" t="s">
        <v>377</v>
      </c>
      <c r="H150" s="242">
        <v>1</v>
      </c>
      <c r="I150" s="243"/>
      <c r="J150" s="244">
        <f t="shared" si="10"/>
        <v>0</v>
      </c>
      <c r="K150" s="240" t="s">
        <v>181</v>
      </c>
      <c r="L150" s="245"/>
      <c r="M150" s="246" t="s">
        <v>21</v>
      </c>
      <c r="N150" s="247" t="s">
        <v>43</v>
      </c>
      <c r="O150" s="42"/>
      <c r="P150" s="202">
        <f t="shared" si="11"/>
        <v>0</v>
      </c>
      <c r="Q150" s="202">
        <v>0.24399999999999999</v>
      </c>
      <c r="R150" s="202">
        <f t="shared" si="12"/>
        <v>0.24399999999999999</v>
      </c>
      <c r="S150" s="202">
        <v>0</v>
      </c>
      <c r="T150" s="203">
        <f t="shared" si="13"/>
        <v>0</v>
      </c>
      <c r="AR150" s="24" t="s">
        <v>208</v>
      </c>
      <c r="AT150" s="24" t="s">
        <v>369</v>
      </c>
      <c r="AU150" s="24" t="s">
        <v>82</v>
      </c>
      <c r="AY150" s="24" t="s">
        <v>164</v>
      </c>
      <c r="BE150" s="204">
        <f t="shared" si="14"/>
        <v>0</v>
      </c>
      <c r="BF150" s="204">
        <f t="shared" si="15"/>
        <v>0</v>
      </c>
      <c r="BG150" s="204">
        <f t="shared" si="16"/>
        <v>0</v>
      </c>
      <c r="BH150" s="204">
        <f t="shared" si="17"/>
        <v>0</v>
      </c>
      <c r="BI150" s="204">
        <f t="shared" si="18"/>
        <v>0</v>
      </c>
      <c r="BJ150" s="24" t="s">
        <v>80</v>
      </c>
      <c r="BK150" s="204">
        <f t="shared" si="19"/>
        <v>0</v>
      </c>
      <c r="BL150" s="24" t="s">
        <v>171</v>
      </c>
      <c r="BM150" s="24" t="s">
        <v>710</v>
      </c>
    </row>
    <row r="151" spans="2:65" s="1" customFormat="1" ht="22.5" customHeight="1">
      <c r="B151" s="41"/>
      <c r="C151" s="238" t="s">
        <v>454</v>
      </c>
      <c r="D151" s="238" t="s">
        <v>369</v>
      </c>
      <c r="E151" s="239" t="s">
        <v>711</v>
      </c>
      <c r="F151" s="240" t="s">
        <v>712</v>
      </c>
      <c r="G151" s="241" t="s">
        <v>377</v>
      </c>
      <c r="H151" s="242">
        <v>1</v>
      </c>
      <c r="I151" s="243"/>
      <c r="J151" s="244">
        <f t="shared" si="10"/>
        <v>0</v>
      </c>
      <c r="K151" s="240" t="s">
        <v>181</v>
      </c>
      <c r="L151" s="245"/>
      <c r="M151" s="246" t="s">
        <v>21</v>
      </c>
      <c r="N151" s="247" t="s">
        <v>43</v>
      </c>
      <c r="O151" s="42"/>
      <c r="P151" s="202">
        <f t="shared" si="11"/>
        <v>0</v>
      </c>
      <c r="Q151" s="202">
        <v>0.24399999999999999</v>
      </c>
      <c r="R151" s="202">
        <f t="shared" si="12"/>
        <v>0.24399999999999999</v>
      </c>
      <c r="S151" s="202">
        <v>0</v>
      </c>
      <c r="T151" s="203">
        <f t="shared" si="13"/>
        <v>0</v>
      </c>
      <c r="AR151" s="24" t="s">
        <v>208</v>
      </c>
      <c r="AT151" s="24" t="s">
        <v>369</v>
      </c>
      <c r="AU151" s="24" t="s">
        <v>82</v>
      </c>
      <c r="AY151" s="24" t="s">
        <v>164</v>
      </c>
      <c r="BE151" s="204">
        <f t="shared" si="14"/>
        <v>0</v>
      </c>
      <c r="BF151" s="204">
        <f t="shared" si="15"/>
        <v>0</v>
      </c>
      <c r="BG151" s="204">
        <f t="shared" si="16"/>
        <v>0</v>
      </c>
      <c r="BH151" s="204">
        <f t="shared" si="17"/>
        <v>0</v>
      </c>
      <c r="BI151" s="204">
        <f t="shared" si="18"/>
        <v>0</v>
      </c>
      <c r="BJ151" s="24" t="s">
        <v>80</v>
      </c>
      <c r="BK151" s="204">
        <f t="shared" si="19"/>
        <v>0</v>
      </c>
      <c r="BL151" s="24" t="s">
        <v>171</v>
      </c>
      <c r="BM151" s="24" t="s">
        <v>713</v>
      </c>
    </row>
    <row r="152" spans="2:65" s="1" customFormat="1" ht="22.5" customHeight="1">
      <c r="B152" s="41"/>
      <c r="C152" s="238" t="s">
        <v>458</v>
      </c>
      <c r="D152" s="238" t="s">
        <v>369</v>
      </c>
      <c r="E152" s="239" t="s">
        <v>714</v>
      </c>
      <c r="F152" s="240" t="s">
        <v>715</v>
      </c>
      <c r="G152" s="241" t="s">
        <v>377</v>
      </c>
      <c r="H152" s="242">
        <v>1</v>
      </c>
      <c r="I152" s="243"/>
      <c r="J152" s="244">
        <f t="shared" si="10"/>
        <v>0</v>
      </c>
      <c r="K152" s="240" t="s">
        <v>181</v>
      </c>
      <c r="L152" s="245"/>
      <c r="M152" s="246" t="s">
        <v>21</v>
      </c>
      <c r="N152" s="247" t="s">
        <v>43</v>
      </c>
      <c r="O152" s="42"/>
      <c r="P152" s="202">
        <f t="shared" si="11"/>
        <v>0</v>
      </c>
      <c r="Q152" s="202">
        <v>0.16400000000000001</v>
      </c>
      <c r="R152" s="202">
        <f t="shared" si="12"/>
        <v>0.16400000000000001</v>
      </c>
      <c r="S152" s="202">
        <v>0</v>
      </c>
      <c r="T152" s="203">
        <f t="shared" si="13"/>
        <v>0</v>
      </c>
      <c r="AR152" s="24" t="s">
        <v>208</v>
      </c>
      <c r="AT152" s="24" t="s">
        <v>369</v>
      </c>
      <c r="AU152" s="24" t="s">
        <v>82</v>
      </c>
      <c r="AY152" s="24" t="s">
        <v>164</v>
      </c>
      <c r="BE152" s="204">
        <f t="shared" si="14"/>
        <v>0</v>
      </c>
      <c r="BF152" s="204">
        <f t="shared" si="15"/>
        <v>0</v>
      </c>
      <c r="BG152" s="204">
        <f t="shared" si="16"/>
        <v>0</v>
      </c>
      <c r="BH152" s="204">
        <f t="shared" si="17"/>
        <v>0</v>
      </c>
      <c r="BI152" s="204">
        <f t="shared" si="18"/>
        <v>0</v>
      </c>
      <c r="BJ152" s="24" t="s">
        <v>80</v>
      </c>
      <c r="BK152" s="204">
        <f t="shared" si="19"/>
        <v>0</v>
      </c>
      <c r="BL152" s="24" t="s">
        <v>171</v>
      </c>
      <c r="BM152" s="24" t="s">
        <v>716</v>
      </c>
    </row>
    <row r="153" spans="2:65" s="1" customFormat="1" ht="22.5" customHeight="1">
      <c r="B153" s="41"/>
      <c r="C153" s="238" t="s">
        <v>464</v>
      </c>
      <c r="D153" s="238" t="s">
        <v>369</v>
      </c>
      <c r="E153" s="239" t="s">
        <v>717</v>
      </c>
      <c r="F153" s="240" t="s">
        <v>718</v>
      </c>
      <c r="G153" s="241" t="s">
        <v>377</v>
      </c>
      <c r="H153" s="242">
        <v>1</v>
      </c>
      <c r="I153" s="243"/>
      <c r="J153" s="244">
        <f t="shared" si="10"/>
        <v>0</v>
      </c>
      <c r="K153" s="240" t="s">
        <v>181</v>
      </c>
      <c r="L153" s="245"/>
      <c r="M153" s="246" t="s">
        <v>21</v>
      </c>
      <c r="N153" s="247" t="s">
        <v>43</v>
      </c>
      <c r="O153" s="42"/>
      <c r="P153" s="202">
        <f t="shared" si="11"/>
        <v>0</v>
      </c>
      <c r="Q153" s="202">
        <v>0.16400000000000001</v>
      </c>
      <c r="R153" s="202">
        <f t="shared" si="12"/>
        <v>0.16400000000000001</v>
      </c>
      <c r="S153" s="202">
        <v>0</v>
      </c>
      <c r="T153" s="203">
        <f t="shared" si="13"/>
        <v>0</v>
      </c>
      <c r="AR153" s="24" t="s">
        <v>208</v>
      </c>
      <c r="AT153" s="24" t="s">
        <v>369</v>
      </c>
      <c r="AU153" s="24" t="s">
        <v>82</v>
      </c>
      <c r="AY153" s="24" t="s">
        <v>164</v>
      </c>
      <c r="BE153" s="204">
        <f t="shared" si="14"/>
        <v>0</v>
      </c>
      <c r="BF153" s="204">
        <f t="shared" si="15"/>
        <v>0</v>
      </c>
      <c r="BG153" s="204">
        <f t="shared" si="16"/>
        <v>0</v>
      </c>
      <c r="BH153" s="204">
        <f t="shared" si="17"/>
        <v>0</v>
      </c>
      <c r="BI153" s="204">
        <f t="shared" si="18"/>
        <v>0</v>
      </c>
      <c r="BJ153" s="24" t="s">
        <v>80</v>
      </c>
      <c r="BK153" s="204">
        <f t="shared" si="19"/>
        <v>0</v>
      </c>
      <c r="BL153" s="24" t="s">
        <v>171</v>
      </c>
      <c r="BM153" s="24" t="s">
        <v>719</v>
      </c>
    </row>
    <row r="154" spans="2:65" s="1" customFormat="1" ht="22.5" customHeight="1">
      <c r="B154" s="41"/>
      <c r="C154" s="238" t="s">
        <v>468</v>
      </c>
      <c r="D154" s="238" t="s">
        <v>369</v>
      </c>
      <c r="E154" s="239" t="s">
        <v>720</v>
      </c>
      <c r="F154" s="240" t="s">
        <v>721</v>
      </c>
      <c r="G154" s="241" t="s">
        <v>377</v>
      </c>
      <c r="H154" s="242">
        <v>1</v>
      </c>
      <c r="I154" s="243"/>
      <c r="J154" s="244">
        <f t="shared" si="10"/>
        <v>0</v>
      </c>
      <c r="K154" s="240" t="s">
        <v>181</v>
      </c>
      <c r="L154" s="245"/>
      <c r="M154" s="246" t="s">
        <v>21</v>
      </c>
      <c r="N154" s="247" t="s">
        <v>43</v>
      </c>
      <c r="O154" s="42"/>
      <c r="P154" s="202">
        <f t="shared" si="11"/>
        <v>0</v>
      </c>
      <c r="Q154" s="202">
        <v>0.192</v>
      </c>
      <c r="R154" s="202">
        <f t="shared" si="12"/>
        <v>0.192</v>
      </c>
      <c r="S154" s="202">
        <v>0</v>
      </c>
      <c r="T154" s="203">
        <f t="shared" si="13"/>
        <v>0</v>
      </c>
      <c r="AR154" s="24" t="s">
        <v>208</v>
      </c>
      <c r="AT154" s="24" t="s">
        <v>369</v>
      </c>
      <c r="AU154" s="24" t="s">
        <v>82</v>
      </c>
      <c r="AY154" s="24" t="s">
        <v>164</v>
      </c>
      <c r="BE154" s="204">
        <f t="shared" si="14"/>
        <v>0</v>
      </c>
      <c r="BF154" s="204">
        <f t="shared" si="15"/>
        <v>0</v>
      </c>
      <c r="BG154" s="204">
        <f t="shared" si="16"/>
        <v>0</v>
      </c>
      <c r="BH154" s="204">
        <f t="shared" si="17"/>
        <v>0</v>
      </c>
      <c r="BI154" s="204">
        <f t="shared" si="18"/>
        <v>0</v>
      </c>
      <c r="BJ154" s="24" t="s">
        <v>80</v>
      </c>
      <c r="BK154" s="204">
        <f t="shared" si="19"/>
        <v>0</v>
      </c>
      <c r="BL154" s="24" t="s">
        <v>171</v>
      </c>
      <c r="BM154" s="24" t="s">
        <v>722</v>
      </c>
    </row>
    <row r="155" spans="2:65" s="1" customFormat="1" ht="22.5" customHeight="1">
      <c r="B155" s="41"/>
      <c r="C155" s="238" t="s">
        <v>472</v>
      </c>
      <c r="D155" s="238" t="s">
        <v>369</v>
      </c>
      <c r="E155" s="239" t="s">
        <v>723</v>
      </c>
      <c r="F155" s="240" t="s">
        <v>724</v>
      </c>
      <c r="G155" s="241" t="s">
        <v>377</v>
      </c>
      <c r="H155" s="242">
        <v>1</v>
      </c>
      <c r="I155" s="243"/>
      <c r="J155" s="244">
        <f t="shared" si="10"/>
        <v>0</v>
      </c>
      <c r="K155" s="240" t="s">
        <v>181</v>
      </c>
      <c r="L155" s="245"/>
      <c r="M155" s="246" t="s">
        <v>21</v>
      </c>
      <c r="N155" s="247" t="s">
        <v>43</v>
      </c>
      <c r="O155" s="42"/>
      <c r="P155" s="202">
        <f t="shared" si="11"/>
        <v>0</v>
      </c>
      <c r="Q155" s="202">
        <v>0.192</v>
      </c>
      <c r="R155" s="202">
        <f t="shared" si="12"/>
        <v>0.192</v>
      </c>
      <c r="S155" s="202">
        <v>0</v>
      </c>
      <c r="T155" s="203">
        <f t="shared" si="13"/>
        <v>0</v>
      </c>
      <c r="AR155" s="24" t="s">
        <v>208</v>
      </c>
      <c r="AT155" s="24" t="s">
        <v>369</v>
      </c>
      <c r="AU155" s="24" t="s">
        <v>82</v>
      </c>
      <c r="AY155" s="24" t="s">
        <v>164</v>
      </c>
      <c r="BE155" s="204">
        <f t="shared" si="14"/>
        <v>0</v>
      </c>
      <c r="BF155" s="204">
        <f t="shared" si="15"/>
        <v>0</v>
      </c>
      <c r="BG155" s="204">
        <f t="shared" si="16"/>
        <v>0</v>
      </c>
      <c r="BH155" s="204">
        <f t="shared" si="17"/>
        <v>0</v>
      </c>
      <c r="BI155" s="204">
        <f t="shared" si="18"/>
        <v>0</v>
      </c>
      <c r="BJ155" s="24" t="s">
        <v>80</v>
      </c>
      <c r="BK155" s="204">
        <f t="shared" si="19"/>
        <v>0</v>
      </c>
      <c r="BL155" s="24" t="s">
        <v>171</v>
      </c>
      <c r="BM155" s="24" t="s">
        <v>725</v>
      </c>
    </row>
    <row r="156" spans="2:65" s="1" customFormat="1" ht="31.5" customHeight="1">
      <c r="B156" s="41"/>
      <c r="C156" s="193" t="s">
        <v>477</v>
      </c>
      <c r="D156" s="193" t="s">
        <v>167</v>
      </c>
      <c r="E156" s="194" t="s">
        <v>598</v>
      </c>
      <c r="F156" s="195" t="s">
        <v>599</v>
      </c>
      <c r="G156" s="196" t="s">
        <v>314</v>
      </c>
      <c r="H156" s="197">
        <v>1.377</v>
      </c>
      <c r="I156" s="198"/>
      <c r="J156" s="199">
        <f t="shared" si="10"/>
        <v>0</v>
      </c>
      <c r="K156" s="195" t="s">
        <v>181</v>
      </c>
      <c r="L156" s="61"/>
      <c r="M156" s="200" t="s">
        <v>21</v>
      </c>
      <c r="N156" s="201" t="s">
        <v>43</v>
      </c>
      <c r="O156" s="42"/>
      <c r="P156" s="202">
        <f t="shared" si="11"/>
        <v>0</v>
      </c>
      <c r="Q156" s="202">
        <v>2.2563399999999998</v>
      </c>
      <c r="R156" s="202">
        <f t="shared" si="12"/>
        <v>3.1069801799999999</v>
      </c>
      <c r="S156" s="202">
        <v>0</v>
      </c>
      <c r="T156" s="203">
        <f t="shared" si="13"/>
        <v>0</v>
      </c>
      <c r="AR156" s="24" t="s">
        <v>171</v>
      </c>
      <c r="AT156" s="24" t="s">
        <v>167</v>
      </c>
      <c r="AU156" s="24" t="s">
        <v>82</v>
      </c>
      <c r="AY156" s="24" t="s">
        <v>164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24" t="s">
        <v>80</v>
      </c>
      <c r="BK156" s="204">
        <f t="shared" si="19"/>
        <v>0</v>
      </c>
      <c r="BL156" s="24" t="s">
        <v>171</v>
      </c>
      <c r="BM156" s="24" t="s">
        <v>600</v>
      </c>
    </row>
    <row r="157" spans="2:65" s="11" customFormat="1" ht="13.5">
      <c r="B157" s="213"/>
      <c r="C157" s="214"/>
      <c r="D157" s="205" t="s">
        <v>326</v>
      </c>
      <c r="E157" s="224" t="s">
        <v>21</v>
      </c>
      <c r="F157" s="225" t="s">
        <v>726</v>
      </c>
      <c r="G157" s="214"/>
      <c r="H157" s="226">
        <v>0.20899999999999999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326</v>
      </c>
      <c r="AU157" s="223" t="s">
        <v>82</v>
      </c>
      <c r="AV157" s="11" t="s">
        <v>82</v>
      </c>
      <c r="AW157" s="11" t="s">
        <v>35</v>
      </c>
      <c r="AX157" s="11" t="s">
        <v>72</v>
      </c>
      <c r="AY157" s="223" t="s">
        <v>164</v>
      </c>
    </row>
    <row r="158" spans="2:65" s="11" customFormat="1" ht="13.5">
      <c r="B158" s="213"/>
      <c r="C158" s="214"/>
      <c r="D158" s="205" t="s">
        <v>326</v>
      </c>
      <c r="E158" s="224" t="s">
        <v>21</v>
      </c>
      <c r="F158" s="225" t="s">
        <v>727</v>
      </c>
      <c r="G158" s="214"/>
      <c r="H158" s="226">
        <v>1.1679999999999999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326</v>
      </c>
      <c r="AU158" s="223" t="s">
        <v>82</v>
      </c>
      <c r="AV158" s="11" t="s">
        <v>82</v>
      </c>
      <c r="AW158" s="11" t="s">
        <v>35</v>
      </c>
      <c r="AX158" s="11" t="s">
        <v>72</v>
      </c>
      <c r="AY158" s="223" t="s">
        <v>164</v>
      </c>
    </row>
    <row r="159" spans="2:65" s="12" customFormat="1" ht="13.5">
      <c r="B159" s="227"/>
      <c r="C159" s="228"/>
      <c r="D159" s="208" t="s">
        <v>326</v>
      </c>
      <c r="E159" s="229" t="s">
        <v>21</v>
      </c>
      <c r="F159" s="230" t="s">
        <v>357</v>
      </c>
      <c r="G159" s="228"/>
      <c r="H159" s="231">
        <v>1.377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326</v>
      </c>
      <c r="AU159" s="237" t="s">
        <v>82</v>
      </c>
      <c r="AV159" s="12" t="s">
        <v>171</v>
      </c>
      <c r="AW159" s="12" t="s">
        <v>35</v>
      </c>
      <c r="AX159" s="12" t="s">
        <v>80</v>
      </c>
      <c r="AY159" s="237" t="s">
        <v>164</v>
      </c>
    </row>
    <row r="160" spans="2:65" s="1" customFormat="1" ht="22.5" customHeight="1">
      <c r="B160" s="41"/>
      <c r="C160" s="193" t="s">
        <v>483</v>
      </c>
      <c r="D160" s="193" t="s">
        <v>167</v>
      </c>
      <c r="E160" s="194" t="s">
        <v>603</v>
      </c>
      <c r="F160" s="195" t="s">
        <v>604</v>
      </c>
      <c r="G160" s="196" t="s">
        <v>486</v>
      </c>
      <c r="H160" s="197">
        <v>51.8</v>
      </c>
      <c r="I160" s="198"/>
      <c r="J160" s="199">
        <f>ROUND(I160*H160,2)</f>
        <v>0</v>
      </c>
      <c r="K160" s="195" t="s">
        <v>181</v>
      </c>
      <c r="L160" s="61"/>
      <c r="M160" s="200" t="s">
        <v>21</v>
      </c>
      <c r="N160" s="201" t="s">
        <v>43</v>
      </c>
      <c r="O160" s="42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AR160" s="24" t="s">
        <v>171</v>
      </c>
      <c r="AT160" s="24" t="s">
        <v>167</v>
      </c>
      <c r="AU160" s="24" t="s">
        <v>82</v>
      </c>
      <c r="AY160" s="24" t="s">
        <v>164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80</v>
      </c>
      <c r="BK160" s="204">
        <f>ROUND(I160*H160,2)</f>
        <v>0</v>
      </c>
      <c r="BL160" s="24" t="s">
        <v>171</v>
      </c>
      <c r="BM160" s="24" t="s">
        <v>605</v>
      </c>
    </row>
    <row r="161" spans="2:65" s="11" customFormat="1" ht="13.5">
      <c r="B161" s="213"/>
      <c r="C161" s="214"/>
      <c r="D161" s="208" t="s">
        <v>326</v>
      </c>
      <c r="E161" s="215" t="s">
        <v>21</v>
      </c>
      <c r="F161" s="216" t="s">
        <v>680</v>
      </c>
      <c r="G161" s="214"/>
      <c r="H161" s="217">
        <v>51.8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326</v>
      </c>
      <c r="AU161" s="223" t="s">
        <v>82</v>
      </c>
      <c r="AV161" s="11" t="s">
        <v>82</v>
      </c>
      <c r="AW161" s="11" t="s">
        <v>35</v>
      </c>
      <c r="AX161" s="11" t="s">
        <v>80</v>
      </c>
      <c r="AY161" s="223" t="s">
        <v>164</v>
      </c>
    </row>
    <row r="162" spans="2:65" s="1" customFormat="1" ht="31.5" customHeight="1">
      <c r="B162" s="41"/>
      <c r="C162" s="193" t="s">
        <v>491</v>
      </c>
      <c r="D162" s="193" t="s">
        <v>167</v>
      </c>
      <c r="E162" s="194" t="s">
        <v>607</v>
      </c>
      <c r="F162" s="195" t="s">
        <v>608</v>
      </c>
      <c r="G162" s="196" t="s">
        <v>303</v>
      </c>
      <c r="H162" s="197">
        <v>450</v>
      </c>
      <c r="I162" s="198"/>
      <c r="J162" s="199">
        <f>ROUND(I162*H162,2)</f>
        <v>0</v>
      </c>
      <c r="K162" s="195" t="s">
        <v>181</v>
      </c>
      <c r="L162" s="61"/>
      <c r="M162" s="200" t="s">
        <v>21</v>
      </c>
      <c r="N162" s="201" t="s">
        <v>43</v>
      </c>
      <c r="O162" s="42"/>
      <c r="P162" s="202">
        <f>O162*H162</f>
        <v>0</v>
      </c>
      <c r="Q162" s="202">
        <v>0</v>
      </c>
      <c r="R162" s="202">
        <f>Q162*H162</f>
        <v>0</v>
      </c>
      <c r="S162" s="202">
        <v>0.02</v>
      </c>
      <c r="T162" s="203">
        <f>S162*H162</f>
        <v>9</v>
      </c>
      <c r="AR162" s="24" t="s">
        <v>171</v>
      </c>
      <c r="AT162" s="24" t="s">
        <v>167</v>
      </c>
      <c r="AU162" s="24" t="s">
        <v>82</v>
      </c>
      <c r="AY162" s="24" t="s">
        <v>164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4" t="s">
        <v>80</v>
      </c>
      <c r="BK162" s="204">
        <f>ROUND(I162*H162,2)</f>
        <v>0</v>
      </c>
      <c r="BL162" s="24" t="s">
        <v>171</v>
      </c>
      <c r="BM162" s="24" t="s">
        <v>609</v>
      </c>
    </row>
    <row r="163" spans="2:65" s="10" customFormat="1" ht="22.35" customHeight="1">
      <c r="B163" s="176"/>
      <c r="C163" s="177"/>
      <c r="D163" s="190" t="s">
        <v>71</v>
      </c>
      <c r="E163" s="191" t="s">
        <v>620</v>
      </c>
      <c r="F163" s="191" t="s">
        <v>621</v>
      </c>
      <c r="G163" s="177"/>
      <c r="H163" s="177"/>
      <c r="I163" s="180"/>
      <c r="J163" s="192">
        <f>BK163</f>
        <v>0</v>
      </c>
      <c r="K163" s="177"/>
      <c r="L163" s="182"/>
      <c r="M163" s="183"/>
      <c r="N163" s="184"/>
      <c r="O163" s="184"/>
      <c r="P163" s="185">
        <f>P164+P165</f>
        <v>0</v>
      </c>
      <c r="Q163" s="184"/>
      <c r="R163" s="185">
        <f>R164+R165</f>
        <v>0</v>
      </c>
      <c r="S163" s="184"/>
      <c r="T163" s="186">
        <f>T164+T165</f>
        <v>0</v>
      </c>
      <c r="AR163" s="187" t="s">
        <v>80</v>
      </c>
      <c r="AT163" s="188" t="s">
        <v>71</v>
      </c>
      <c r="AU163" s="188" t="s">
        <v>82</v>
      </c>
      <c r="AY163" s="187" t="s">
        <v>164</v>
      </c>
      <c r="BK163" s="189">
        <f>BK164+BK165</f>
        <v>0</v>
      </c>
    </row>
    <row r="164" spans="2:65" s="1" customFormat="1" ht="31.5" customHeight="1">
      <c r="B164" s="41"/>
      <c r="C164" s="193" t="s">
        <v>496</v>
      </c>
      <c r="D164" s="193" t="s">
        <v>167</v>
      </c>
      <c r="E164" s="194" t="s">
        <v>623</v>
      </c>
      <c r="F164" s="195" t="s">
        <v>624</v>
      </c>
      <c r="G164" s="196" t="s">
        <v>345</v>
      </c>
      <c r="H164" s="197">
        <v>29.818000000000001</v>
      </c>
      <c r="I164" s="198"/>
      <c r="J164" s="199">
        <f>ROUND(I164*H164,2)</f>
        <v>0</v>
      </c>
      <c r="K164" s="195" t="s">
        <v>181</v>
      </c>
      <c r="L164" s="61"/>
      <c r="M164" s="200" t="s">
        <v>21</v>
      </c>
      <c r="N164" s="201" t="s">
        <v>43</v>
      </c>
      <c r="O164" s="42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AR164" s="24" t="s">
        <v>171</v>
      </c>
      <c r="AT164" s="24" t="s">
        <v>167</v>
      </c>
      <c r="AU164" s="24" t="s">
        <v>185</v>
      </c>
      <c r="AY164" s="24" t="s">
        <v>164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4" t="s">
        <v>80</v>
      </c>
      <c r="BK164" s="204">
        <f>ROUND(I164*H164,2)</f>
        <v>0</v>
      </c>
      <c r="BL164" s="24" t="s">
        <v>171</v>
      </c>
      <c r="BM164" s="24" t="s">
        <v>625</v>
      </c>
    </row>
    <row r="165" spans="2:65" s="14" customFormat="1" ht="21.6" customHeight="1">
      <c r="B165" s="259"/>
      <c r="C165" s="260"/>
      <c r="D165" s="261" t="s">
        <v>71</v>
      </c>
      <c r="E165" s="261" t="s">
        <v>626</v>
      </c>
      <c r="F165" s="261" t="s">
        <v>627</v>
      </c>
      <c r="G165" s="260"/>
      <c r="H165" s="260"/>
      <c r="I165" s="262"/>
      <c r="J165" s="263">
        <f>BK165</f>
        <v>0</v>
      </c>
      <c r="K165" s="260"/>
      <c r="L165" s="264"/>
      <c r="M165" s="265"/>
      <c r="N165" s="266"/>
      <c r="O165" s="266"/>
      <c r="P165" s="267">
        <f>SUM(P166:P176)</f>
        <v>0</v>
      </c>
      <c r="Q165" s="266"/>
      <c r="R165" s="267">
        <f>SUM(R166:R176)</f>
        <v>0</v>
      </c>
      <c r="S165" s="266"/>
      <c r="T165" s="268">
        <f>SUM(T166:T176)</f>
        <v>0</v>
      </c>
      <c r="AR165" s="269" t="s">
        <v>80</v>
      </c>
      <c r="AT165" s="270" t="s">
        <v>71</v>
      </c>
      <c r="AU165" s="270" t="s">
        <v>185</v>
      </c>
      <c r="AY165" s="269" t="s">
        <v>164</v>
      </c>
      <c r="BK165" s="271">
        <f>SUM(BK166:BK176)</f>
        <v>0</v>
      </c>
    </row>
    <row r="166" spans="2:65" s="1" customFormat="1" ht="31.5" customHeight="1">
      <c r="B166" s="41"/>
      <c r="C166" s="193" t="s">
        <v>500</v>
      </c>
      <c r="D166" s="193" t="s">
        <v>167</v>
      </c>
      <c r="E166" s="194" t="s">
        <v>629</v>
      </c>
      <c r="F166" s="195" t="s">
        <v>630</v>
      </c>
      <c r="G166" s="196" t="s">
        <v>345</v>
      </c>
      <c r="H166" s="197">
        <v>304.01499999999999</v>
      </c>
      <c r="I166" s="198"/>
      <c r="J166" s="199">
        <f>ROUND(I166*H166,2)</f>
        <v>0</v>
      </c>
      <c r="K166" s="195" t="s">
        <v>181</v>
      </c>
      <c r="L166" s="61"/>
      <c r="M166" s="200" t="s">
        <v>21</v>
      </c>
      <c r="N166" s="201" t="s">
        <v>43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AR166" s="24" t="s">
        <v>171</v>
      </c>
      <c r="AT166" s="24" t="s">
        <v>167</v>
      </c>
      <c r="AU166" s="24" t="s">
        <v>171</v>
      </c>
      <c r="AY166" s="24" t="s">
        <v>164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80</v>
      </c>
      <c r="BK166" s="204">
        <f>ROUND(I166*H166,2)</f>
        <v>0</v>
      </c>
      <c r="BL166" s="24" t="s">
        <v>171</v>
      </c>
      <c r="BM166" s="24" t="s">
        <v>631</v>
      </c>
    </row>
    <row r="167" spans="2:65" s="1" customFormat="1" ht="31.5" customHeight="1">
      <c r="B167" s="41"/>
      <c r="C167" s="193" t="s">
        <v>505</v>
      </c>
      <c r="D167" s="193" t="s">
        <v>167</v>
      </c>
      <c r="E167" s="194" t="s">
        <v>633</v>
      </c>
      <c r="F167" s="195" t="s">
        <v>634</v>
      </c>
      <c r="G167" s="196" t="s">
        <v>345</v>
      </c>
      <c r="H167" s="197">
        <v>6688.33</v>
      </c>
      <c r="I167" s="198"/>
      <c r="J167" s="199">
        <f>ROUND(I167*H167,2)</f>
        <v>0</v>
      </c>
      <c r="K167" s="195" t="s">
        <v>181</v>
      </c>
      <c r="L167" s="61"/>
      <c r="M167" s="200" t="s">
        <v>21</v>
      </c>
      <c r="N167" s="201" t="s">
        <v>43</v>
      </c>
      <c r="O167" s="42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AR167" s="24" t="s">
        <v>171</v>
      </c>
      <c r="AT167" s="24" t="s">
        <v>167</v>
      </c>
      <c r="AU167" s="24" t="s">
        <v>171</v>
      </c>
      <c r="AY167" s="24" t="s">
        <v>164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24" t="s">
        <v>80</v>
      </c>
      <c r="BK167" s="204">
        <f>ROUND(I167*H167,2)</f>
        <v>0</v>
      </c>
      <c r="BL167" s="24" t="s">
        <v>171</v>
      </c>
      <c r="BM167" s="24" t="s">
        <v>635</v>
      </c>
    </row>
    <row r="168" spans="2:65" s="1" customFormat="1" ht="27">
      <c r="B168" s="41"/>
      <c r="C168" s="63"/>
      <c r="D168" s="205" t="s">
        <v>173</v>
      </c>
      <c r="E168" s="63"/>
      <c r="F168" s="206" t="s">
        <v>636</v>
      </c>
      <c r="G168" s="63"/>
      <c r="H168" s="63"/>
      <c r="I168" s="163"/>
      <c r="J168" s="63"/>
      <c r="K168" s="63"/>
      <c r="L168" s="61"/>
      <c r="M168" s="207"/>
      <c r="N168" s="42"/>
      <c r="O168" s="42"/>
      <c r="P168" s="42"/>
      <c r="Q168" s="42"/>
      <c r="R168" s="42"/>
      <c r="S168" s="42"/>
      <c r="T168" s="78"/>
      <c r="AT168" s="24" t="s">
        <v>173</v>
      </c>
      <c r="AU168" s="24" t="s">
        <v>171</v>
      </c>
    </row>
    <row r="169" spans="2:65" s="11" customFormat="1" ht="13.5">
      <c r="B169" s="213"/>
      <c r="C169" s="214"/>
      <c r="D169" s="208" t="s">
        <v>326</v>
      </c>
      <c r="E169" s="214"/>
      <c r="F169" s="216" t="s">
        <v>728</v>
      </c>
      <c r="G169" s="214"/>
      <c r="H169" s="217">
        <v>6688.33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326</v>
      </c>
      <c r="AU169" s="223" t="s">
        <v>171</v>
      </c>
      <c r="AV169" s="11" t="s">
        <v>82</v>
      </c>
      <c r="AW169" s="11" t="s">
        <v>6</v>
      </c>
      <c r="AX169" s="11" t="s">
        <v>80</v>
      </c>
      <c r="AY169" s="223" t="s">
        <v>164</v>
      </c>
    </row>
    <row r="170" spans="2:65" s="1" customFormat="1" ht="22.5" customHeight="1">
      <c r="B170" s="41"/>
      <c r="C170" s="193" t="s">
        <v>509</v>
      </c>
      <c r="D170" s="193" t="s">
        <v>167</v>
      </c>
      <c r="E170" s="194" t="s">
        <v>639</v>
      </c>
      <c r="F170" s="195" t="s">
        <v>640</v>
      </c>
      <c r="G170" s="196" t="s">
        <v>345</v>
      </c>
      <c r="H170" s="197">
        <v>304.01499999999999</v>
      </c>
      <c r="I170" s="198"/>
      <c r="J170" s="199">
        <f>ROUND(I170*H170,2)</f>
        <v>0</v>
      </c>
      <c r="K170" s="195" t="s">
        <v>181</v>
      </c>
      <c r="L170" s="61"/>
      <c r="M170" s="200" t="s">
        <v>21</v>
      </c>
      <c r="N170" s="201" t="s">
        <v>43</v>
      </c>
      <c r="O170" s="42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AR170" s="24" t="s">
        <v>171</v>
      </c>
      <c r="AT170" s="24" t="s">
        <v>167</v>
      </c>
      <c r="AU170" s="24" t="s">
        <v>171</v>
      </c>
      <c r="AY170" s="24" t="s">
        <v>164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24" t="s">
        <v>80</v>
      </c>
      <c r="BK170" s="204">
        <f>ROUND(I170*H170,2)</f>
        <v>0</v>
      </c>
      <c r="BL170" s="24" t="s">
        <v>171</v>
      </c>
      <c r="BM170" s="24" t="s">
        <v>641</v>
      </c>
    </row>
    <row r="171" spans="2:65" s="1" customFormat="1" ht="22.5" customHeight="1">
      <c r="B171" s="41"/>
      <c r="C171" s="193" t="s">
        <v>514</v>
      </c>
      <c r="D171" s="193" t="s">
        <v>167</v>
      </c>
      <c r="E171" s="194" t="s">
        <v>729</v>
      </c>
      <c r="F171" s="195" t="s">
        <v>730</v>
      </c>
      <c r="G171" s="196" t="s">
        <v>345</v>
      </c>
      <c r="H171" s="197">
        <v>29</v>
      </c>
      <c r="I171" s="198"/>
      <c r="J171" s="199">
        <f>ROUND(I171*H171,2)</f>
        <v>0</v>
      </c>
      <c r="K171" s="195" t="s">
        <v>181</v>
      </c>
      <c r="L171" s="61"/>
      <c r="M171" s="200" t="s">
        <v>21</v>
      </c>
      <c r="N171" s="201" t="s">
        <v>43</v>
      </c>
      <c r="O171" s="42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24" t="s">
        <v>171</v>
      </c>
      <c r="AT171" s="24" t="s">
        <v>167</v>
      </c>
      <c r="AU171" s="24" t="s">
        <v>171</v>
      </c>
      <c r="AY171" s="24" t="s">
        <v>164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80</v>
      </c>
      <c r="BK171" s="204">
        <f>ROUND(I171*H171,2)</f>
        <v>0</v>
      </c>
      <c r="BL171" s="24" t="s">
        <v>171</v>
      </c>
      <c r="BM171" s="24" t="s">
        <v>731</v>
      </c>
    </row>
    <row r="172" spans="2:65" s="1" customFormat="1" ht="22.5" customHeight="1">
      <c r="B172" s="41"/>
      <c r="C172" s="193" t="s">
        <v>519</v>
      </c>
      <c r="D172" s="193" t="s">
        <v>167</v>
      </c>
      <c r="E172" s="194" t="s">
        <v>643</v>
      </c>
      <c r="F172" s="195" t="s">
        <v>644</v>
      </c>
      <c r="G172" s="196" t="s">
        <v>345</v>
      </c>
      <c r="H172" s="197">
        <v>81.459000000000003</v>
      </c>
      <c r="I172" s="198"/>
      <c r="J172" s="199">
        <f>ROUND(I172*H172,2)</f>
        <v>0</v>
      </c>
      <c r="K172" s="195" t="s">
        <v>181</v>
      </c>
      <c r="L172" s="61"/>
      <c r="M172" s="200" t="s">
        <v>21</v>
      </c>
      <c r="N172" s="201" t="s">
        <v>43</v>
      </c>
      <c r="O172" s="42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AR172" s="24" t="s">
        <v>171</v>
      </c>
      <c r="AT172" s="24" t="s">
        <v>167</v>
      </c>
      <c r="AU172" s="24" t="s">
        <v>171</v>
      </c>
      <c r="AY172" s="24" t="s">
        <v>164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4" t="s">
        <v>80</v>
      </c>
      <c r="BK172" s="204">
        <f>ROUND(I172*H172,2)</f>
        <v>0</v>
      </c>
      <c r="BL172" s="24" t="s">
        <v>171</v>
      </c>
      <c r="BM172" s="24" t="s">
        <v>645</v>
      </c>
    </row>
    <row r="173" spans="2:65" s="1" customFormat="1" ht="22.5" customHeight="1">
      <c r="B173" s="41"/>
      <c r="C173" s="193" t="s">
        <v>524</v>
      </c>
      <c r="D173" s="193" t="s">
        <v>167</v>
      </c>
      <c r="E173" s="194" t="s">
        <v>647</v>
      </c>
      <c r="F173" s="195" t="s">
        <v>648</v>
      </c>
      <c r="G173" s="196" t="s">
        <v>345</v>
      </c>
      <c r="H173" s="197">
        <v>184.55600000000001</v>
      </c>
      <c r="I173" s="198"/>
      <c r="J173" s="199">
        <f>ROUND(I173*H173,2)</f>
        <v>0</v>
      </c>
      <c r="K173" s="195" t="s">
        <v>21</v>
      </c>
      <c r="L173" s="61"/>
      <c r="M173" s="200" t="s">
        <v>21</v>
      </c>
      <c r="N173" s="201" t="s">
        <v>43</v>
      </c>
      <c r="O173" s="42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24" t="s">
        <v>171</v>
      </c>
      <c r="AT173" s="24" t="s">
        <v>167</v>
      </c>
      <c r="AU173" s="24" t="s">
        <v>171</v>
      </c>
      <c r="AY173" s="24" t="s">
        <v>164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80</v>
      </c>
      <c r="BK173" s="204">
        <f>ROUND(I173*H173,2)</f>
        <v>0</v>
      </c>
      <c r="BL173" s="24" t="s">
        <v>171</v>
      </c>
      <c r="BM173" s="24" t="s">
        <v>649</v>
      </c>
    </row>
    <row r="174" spans="2:65" s="11" customFormat="1" ht="13.5">
      <c r="B174" s="213"/>
      <c r="C174" s="214"/>
      <c r="D174" s="208" t="s">
        <v>326</v>
      </c>
      <c r="E174" s="215" t="s">
        <v>21</v>
      </c>
      <c r="F174" s="216" t="s">
        <v>732</v>
      </c>
      <c r="G174" s="214"/>
      <c r="H174" s="217">
        <v>184.55600000000001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326</v>
      </c>
      <c r="AU174" s="223" t="s">
        <v>171</v>
      </c>
      <c r="AV174" s="11" t="s">
        <v>82</v>
      </c>
      <c r="AW174" s="11" t="s">
        <v>35</v>
      </c>
      <c r="AX174" s="11" t="s">
        <v>80</v>
      </c>
      <c r="AY174" s="223" t="s">
        <v>164</v>
      </c>
    </row>
    <row r="175" spans="2:65" s="1" customFormat="1" ht="31.5" customHeight="1">
      <c r="B175" s="41"/>
      <c r="C175" s="193" t="s">
        <v>529</v>
      </c>
      <c r="D175" s="193" t="s">
        <v>167</v>
      </c>
      <c r="E175" s="194" t="s">
        <v>652</v>
      </c>
      <c r="F175" s="195" t="s">
        <v>653</v>
      </c>
      <c r="G175" s="196" t="s">
        <v>345</v>
      </c>
      <c r="H175" s="197">
        <v>9</v>
      </c>
      <c r="I175" s="198"/>
      <c r="J175" s="199">
        <f>ROUND(I175*H175,2)</f>
        <v>0</v>
      </c>
      <c r="K175" s="195" t="s">
        <v>181</v>
      </c>
      <c r="L175" s="61"/>
      <c r="M175" s="200" t="s">
        <v>21</v>
      </c>
      <c r="N175" s="201" t="s">
        <v>43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4" t="s">
        <v>171</v>
      </c>
      <c r="AT175" s="24" t="s">
        <v>167</v>
      </c>
      <c r="AU175" s="24" t="s">
        <v>171</v>
      </c>
      <c r="AY175" s="24" t="s">
        <v>164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80</v>
      </c>
      <c r="BK175" s="204">
        <f>ROUND(I175*H175,2)</f>
        <v>0</v>
      </c>
      <c r="BL175" s="24" t="s">
        <v>171</v>
      </c>
      <c r="BM175" s="24" t="s">
        <v>654</v>
      </c>
    </row>
    <row r="176" spans="2:65" s="1" customFormat="1" ht="27">
      <c r="B176" s="41"/>
      <c r="C176" s="63"/>
      <c r="D176" s="205" t="s">
        <v>173</v>
      </c>
      <c r="E176" s="63"/>
      <c r="F176" s="206" t="s">
        <v>655</v>
      </c>
      <c r="G176" s="63"/>
      <c r="H176" s="63"/>
      <c r="I176" s="163"/>
      <c r="J176" s="63"/>
      <c r="K176" s="63"/>
      <c r="L176" s="61"/>
      <c r="M176" s="210"/>
      <c r="N176" s="211"/>
      <c r="O176" s="211"/>
      <c r="P176" s="211"/>
      <c r="Q176" s="211"/>
      <c r="R176" s="211"/>
      <c r="S176" s="211"/>
      <c r="T176" s="212"/>
      <c r="AT176" s="24" t="s">
        <v>173</v>
      </c>
      <c r="AU176" s="24" t="s">
        <v>171</v>
      </c>
    </row>
    <row r="177" spans="2:12" s="1" customFormat="1" ht="6.95" customHeight="1">
      <c r="B177" s="56"/>
      <c r="C177" s="57"/>
      <c r="D177" s="57"/>
      <c r="E177" s="57"/>
      <c r="F177" s="57"/>
      <c r="G177" s="57"/>
      <c r="H177" s="57"/>
      <c r="I177" s="139"/>
      <c r="J177" s="57"/>
      <c r="K177" s="57"/>
      <c r="L177" s="61"/>
    </row>
  </sheetData>
  <sheetProtection password="CC35" sheet="1" objects="1" scenarios="1" formatCells="0" formatColumns="0" formatRows="0" sort="0" autoFilter="0"/>
  <autoFilter ref="C81:K176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733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91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ROUND(SUM(BE82:BE160), 2)</f>
        <v>0</v>
      </c>
      <c r="G30" s="42"/>
      <c r="H30" s="42"/>
      <c r="I30" s="131">
        <v>0.21</v>
      </c>
      <c r="J30" s="130">
        <f>ROUND(ROUND((SUM(BE82:BE160)),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ROUND(SUM(BF82:BF160), 2)</f>
        <v>0</v>
      </c>
      <c r="G31" s="42"/>
      <c r="H31" s="42"/>
      <c r="I31" s="131">
        <v>0.15</v>
      </c>
      <c r="J31" s="130">
        <f>ROUND(ROUND((SUM(BF82:BF160)),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ROUND(SUM(BG82:BG160),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ROUND(SUM(BH82:BH160),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ROUND(SUM(BI82:BI160),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103 - Místní komunikace – ulice Polní – betonová dlažba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J124</f>
        <v>0</v>
      </c>
      <c r="K59" s="162"/>
    </row>
    <row r="60" spans="2:47" s="8" customFormat="1" ht="19.899999999999999" customHeight="1">
      <c r="B60" s="156"/>
      <c r="C60" s="157"/>
      <c r="D60" s="158" t="s">
        <v>297</v>
      </c>
      <c r="E60" s="159"/>
      <c r="F60" s="159"/>
      <c r="G60" s="159"/>
      <c r="H60" s="159"/>
      <c r="I60" s="160"/>
      <c r="J60" s="161">
        <f>J139</f>
        <v>0</v>
      </c>
      <c r="K60" s="162"/>
    </row>
    <row r="61" spans="2:47" s="8" customFormat="1" ht="14.85" customHeight="1">
      <c r="B61" s="156"/>
      <c r="C61" s="157"/>
      <c r="D61" s="158" t="s">
        <v>734</v>
      </c>
      <c r="E61" s="159"/>
      <c r="F61" s="159"/>
      <c r="G61" s="159"/>
      <c r="H61" s="159"/>
      <c r="I61" s="160"/>
      <c r="J61" s="161">
        <f>J149</f>
        <v>0</v>
      </c>
      <c r="K61" s="162"/>
    </row>
    <row r="62" spans="2:47" s="8" customFormat="1" ht="19.899999999999999" customHeight="1">
      <c r="B62" s="156"/>
      <c r="C62" s="157"/>
      <c r="D62" s="158" t="s">
        <v>735</v>
      </c>
      <c r="E62" s="159"/>
      <c r="F62" s="159"/>
      <c r="G62" s="159"/>
      <c r="H62" s="159"/>
      <c r="I62" s="160"/>
      <c r="J62" s="161">
        <f>J159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402" t="str">
        <f>E7</f>
        <v>Kruhový objezd na silnici II/608 ulice Teplická v Postřižíně</v>
      </c>
      <c r="F72" s="403"/>
      <c r="G72" s="403"/>
      <c r="H72" s="403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8" t="str">
        <f>E9</f>
        <v xml:space="preserve">SO 103 - Místní komunikace – ulice Polní – betonová dlažba </v>
      </c>
      <c r="F74" s="404"/>
      <c r="G74" s="404"/>
      <c r="H74" s="404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Postřižín</v>
      </c>
      <c r="G76" s="63"/>
      <c r="H76" s="63"/>
      <c r="I76" s="165" t="s">
        <v>25</v>
      </c>
      <c r="J76" s="73" t="str">
        <f>IF(J12="","",J12)</f>
        <v>5. 8. 2018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Středočeský kraj</v>
      </c>
      <c r="G78" s="63"/>
      <c r="H78" s="63"/>
      <c r="I78" s="165" t="s">
        <v>33</v>
      </c>
      <c r="J78" s="164" t="str">
        <f>E21</f>
        <v>Ing. arch. Martin Jirovský, PhD., MBA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149</v>
      </c>
      <c r="D81" s="168" t="s">
        <v>57</v>
      </c>
      <c r="E81" s="168" t="s">
        <v>53</v>
      </c>
      <c r="F81" s="168" t="s">
        <v>150</v>
      </c>
      <c r="G81" s="168" t="s">
        <v>151</v>
      </c>
      <c r="H81" s="168" t="s">
        <v>152</v>
      </c>
      <c r="I81" s="169" t="s">
        <v>153</v>
      </c>
      <c r="J81" s="168" t="s">
        <v>135</v>
      </c>
      <c r="K81" s="170" t="s">
        <v>154</v>
      </c>
      <c r="L81" s="171"/>
      <c r="M81" s="81" t="s">
        <v>155</v>
      </c>
      <c r="N81" s="82" t="s">
        <v>42</v>
      </c>
      <c r="O81" s="82" t="s">
        <v>156</v>
      </c>
      <c r="P81" s="82" t="s">
        <v>157</v>
      </c>
      <c r="Q81" s="82" t="s">
        <v>158</v>
      </c>
      <c r="R81" s="82" t="s">
        <v>159</v>
      </c>
      <c r="S81" s="82" t="s">
        <v>160</v>
      </c>
      <c r="T81" s="83" t="s">
        <v>161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50.853844260000002</v>
      </c>
      <c r="S82" s="85"/>
      <c r="T82" s="174">
        <f>T83</f>
        <v>158.43625</v>
      </c>
      <c r="AT82" s="24" t="s">
        <v>71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162</v>
      </c>
      <c r="F83" s="179" t="s">
        <v>163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P84+P124+P139+P159</f>
        <v>0</v>
      </c>
      <c r="Q83" s="184"/>
      <c r="R83" s="185">
        <f>R84+R124+R139+R159</f>
        <v>50.853844260000002</v>
      </c>
      <c r="S83" s="184"/>
      <c r="T83" s="186">
        <f>T84+T124+T139+T159</f>
        <v>158.43625</v>
      </c>
      <c r="AR83" s="187" t="s">
        <v>80</v>
      </c>
      <c r="AT83" s="188" t="s">
        <v>71</v>
      </c>
      <c r="AU83" s="188" t="s">
        <v>72</v>
      </c>
      <c r="AY83" s="187" t="s">
        <v>164</v>
      </c>
      <c r="BK83" s="189">
        <f>BK84+BK124+BK139+BK159</f>
        <v>0</v>
      </c>
    </row>
    <row r="84" spans="2:65" s="10" customFormat="1" ht="19.899999999999999" customHeight="1">
      <c r="B84" s="176"/>
      <c r="C84" s="177"/>
      <c r="D84" s="190" t="s">
        <v>71</v>
      </c>
      <c r="E84" s="191" t="s">
        <v>80</v>
      </c>
      <c r="F84" s="191" t="s">
        <v>300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SUM(P85:P123)</f>
        <v>0</v>
      </c>
      <c r="Q84" s="184"/>
      <c r="R84" s="185">
        <f>SUM(R85:R123)</f>
        <v>6.1300000000000005E-4</v>
      </c>
      <c r="S84" s="184"/>
      <c r="T84" s="186">
        <f>SUM(T85:T123)</f>
        <v>158.43625</v>
      </c>
      <c r="AR84" s="187" t="s">
        <v>80</v>
      </c>
      <c r="AT84" s="188" t="s">
        <v>71</v>
      </c>
      <c r="AU84" s="188" t="s">
        <v>80</v>
      </c>
      <c r="AY84" s="187" t="s">
        <v>164</v>
      </c>
      <c r="BK84" s="189">
        <f>SUM(BK85:BK123)</f>
        <v>0</v>
      </c>
    </row>
    <row r="85" spans="2:65" s="1" customFormat="1" ht="57" customHeight="1">
      <c r="B85" s="41"/>
      <c r="C85" s="193" t="s">
        <v>80</v>
      </c>
      <c r="D85" s="193" t="s">
        <v>167</v>
      </c>
      <c r="E85" s="194" t="s">
        <v>736</v>
      </c>
      <c r="F85" s="195" t="s">
        <v>737</v>
      </c>
      <c r="G85" s="196" t="s">
        <v>303</v>
      </c>
      <c r="H85" s="197">
        <v>169.47</v>
      </c>
      <c r="I85" s="198"/>
      <c r="J85" s="199">
        <f>ROUND(I85*H85,2)</f>
        <v>0</v>
      </c>
      <c r="K85" s="195" t="s">
        <v>181</v>
      </c>
      <c r="L85" s="61"/>
      <c r="M85" s="200" t="s">
        <v>21</v>
      </c>
      <c r="N85" s="201" t="s">
        <v>43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0.29499999999999998</v>
      </c>
      <c r="T85" s="203">
        <f>S85*H85</f>
        <v>49.993649999999995</v>
      </c>
      <c r="AR85" s="24" t="s">
        <v>171</v>
      </c>
      <c r="AT85" s="24" t="s">
        <v>167</v>
      </c>
      <c r="AU85" s="24" t="s">
        <v>82</v>
      </c>
      <c r="AY85" s="24" t="s">
        <v>164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80</v>
      </c>
      <c r="BK85" s="204">
        <f>ROUND(I85*H85,2)</f>
        <v>0</v>
      </c>
      <c r="BL85" s="24" t="s">
        <v>171</v>
      </c>
      <c r="BM85" s="24" t="s">
        <v>738</v>
      </c>
    </row>
    <row r="86" spans="2:65" s="1" customFormat="1" ht="27">
      <c r="B86" s="41"/>
      <c r="C86" s="63"/>
      <c r="D86" s="208" t="s">
        <v>173</v>
      </c>
      <c r="E86" s="63"/>
      <c r="F86" s="209" t="s">
        <v>316</v>
      </c>
      <c r="G86" s="63"/>
      <c r="H86" s="63"/>
      <c r="I86" s="163"/>
      <c r="J86" s="63"/>
      <c r="K86" s="63"/>
      <c r="L86" s="61"/>
      <c r="M86" s="207"/>
      <c r="N86" s="42"/>
      <c r="O86" s="42"/>
      <c r="P86" s="42"/>
      <c r="Q86" s="42"/>
      <c r="R86" s="42"/>
      <c r="S86" s="42"/>
      <c r="T86" s="78"/>
      <c r="AT86" s="24" t="s">
        <v>173</v>
      </c>
      <c r="AU86" s="24" t="s">
        <v>82</v>
      </c>
    </row>
    <row r="87" spans="2:65" s="1" customFormat="1" ht="44.25" customHeight="1">
      <c r="B87" s="41"/>
      <c r="C87" s="193" t="s">
        <v>82</v>
      </c>
      <c r="D87" s="193" t="s">
        <v>167</v>
      </c>
      <c r="E87" s="194" t="s">
        <v>739</v>
      </c>
      <c r="F87" s="195" t="s">
        <v>740</v>
      </c>
      <c r="G87" s="196" t="s">
        <v>303</v>
      </c>
      <c r="H87" s="197">
        <v>169.47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0.57999999999999996</v>
      </c>
      <c r="T87" s="203">
        <f>S87*H87</f>
        <v>98.292599999999993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741</v>
      </c>
    </row>
    <row r="88" spans="2:65" s="1" customFormat="1" ht="27">
      <c r="B88" s="41"/>
      <c r="C88" s="63"/>
      <c r="D88" s="208" t="s">
        <v>173</v>
      </c>
      <c r="E88" s="63"/>
      <c r="F88" s="209" t="s">
        <v>316</v>
      </c>
      <c r="G88" s="63"/>
      <c r="H88" s="63"/>
      <c r="I88" s="163"/>
      <c r="J88" s="63"/>
      <c r="K88" s="63"/>
      <c r="L88" s="61"/>
      <c r="M88" s="207"/>
      <c r="N88" s="42"/>
      <c r="O88" s="42"/>
      <c r="P88" s="42"/>
      <c r="Q88" s="42"/>
      <c r="R88" s="42"/>
      <c r="S88" s="42"/>
      <c r="T88" s="78"/>
      <c r="AT88" s="24" t="s">
        <v>173</v>
      </c>
      <c r="AU88" s="24" t="s">
        <v>82</v>
      </c>
    </row>
    <row r="89" spans="2:65" s="1" customFormat="1" ht="31.5" customHeight="1">
      <c r="B89" s="41"/>
      <c r="C89" s="193" t="s">
        <v>185</v>
      </c>
      <c r="D89" s="193" t="s">
        <v>167</v>
      </c>
      <c r="E89" s="194" t="s">
        <v>660</v>
      </c>
      <c r="F89" s="195" t="s">
        <v>661</v>
      </c>
      <c r="G89" s="196" t="s">
        <v>486</v>
      </c>
      <c r="H89" s="197">
        <v>35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0.28999999999999998</v>
      </c>
      <c r="T89" s="203">
        <f>S89*H89</f>
        <v>10.149999999999999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662</v>
      </c>
    </row>
    <row r="90" spans="2:65" s="1" customFormat="1" ht="44.25" customHeight="1">
      <c r="B90" s="41"/>
      <c r="C90" s="193" t="s">
        <v>171</v>
      </c>
      <c r="D90" s="193" t="s">
        <v>167</v>
      </c>
      <c r="E90" s="194" t="s">
        <v>312</v>
      </c>
      <c r="F90" s="195" t="s">
        <v>313</v>
      </c>
      <c r="G90" s="196" t="s">
        <v>314</v>
      </c>
      <c r="H90" s="197">
        <v>3.13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315</v>
      </c>
    </row>
    <row r="91" spans="2:65" s="1" customFormat="1" ht="27">
      <c r="B91" s="41"/>
      <c r="C91" s="63"/>
      <c r="D91" s="208" t="s">
        <v>173</v>
      </c>
      <c r="E91" s="63"/>
      <c r="F91" s="209" t="s">
        <v>316</v>
      </c>
      <c r="G91" s="63"/>
      <c r="H91" s="63"/>
      <c r="I91" s="163"/>
      <c r="J91" s="63"/>
      <c r="K91" s="63"/>
      <c r="L91" s="61"/>
      <c r="M91" s="207"/>
      <c r="N91" s="42"/>
      <c r="O91" s="42"/>
      <c r="P91" s="42"/>
      <c r="Q91" s="42"/>
      <c r="R91" s="42"/>
      <c r="S91" s="42"/>
      <c r="T91" s="78"/>
      <c r="AT91" s="24" t="s">
        <v>173</v>
      </c>
      <c r="AU91" s="24" t="s">
        <v>82</v>
      </c>
    </row>
    <row r="92" spans="2:65" s="1" customFormat="1" ht="31.5" customHeight="1">
      <c r="B92" s="41"/>
      <c r="C92" s="193" t="s">
        <v>177</v>
      </c>
      <c r="D92" s="193" t="s">
        <v>167</v>
      </c>
      <c r="E92" s="194" t="s">
        <v>742</v>
      </c>
      <c r="F92" s="195" t="s">
        <v>743</v>
      </c>
      <c r="G92" s="196" t="s">
        <v>314</v>
      </c>
      <c r="H92" s="197">
        <v>67.17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82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744</v>
      </c>
    </row>
    <row r="93" spans="2:65" s="1" customFormat="1" ht="27">
      <c r="B93" s="41"/>
      <c r="C93" s="63"/>
      <c r="D93" s="208" t="s">
        <v>173</v>
      </c>
      <c r="E93" s="63"/>
      <c r="F93" s="209" t="s">
        <v>316</v>
      </c>
      <c r="G93" s="63"/>
      <c r="H93" s="63"/>
      <c r="I93" s="163"/>
      <c r="J93" s="63"/>
      <c r="K93" s="63"/>
      <c r="L93" s="61"/>
      <c r="M93" s="207"/>
      <c r="N93" s="42"/>
      <c r="O93" s="42"/>
      <c r="P93" s="42"/>
      <c r="Q93" s="42"/>
      <c r="R93" s="42"/>
      <c r="S93" s="42"/>
      <c r="T93" s="78"/>
      <c r="AT93" s="24" t="s">
        <v>173</v>
      </c>
      <c r="AU93" s="24" t="s">
        <v>82</v>
      </c>
    </row>
    <row r="94" spans="2:65" s="1" customFormat="1" ht="44.25" customHeight="1">
      <c r="B94" s="41"/>
      <c r="C94" s="193" t="s">
        <v>199</v>
      </c>
      <c r="D94" s="193" t="s">
        <v>167</v>
      </c>
      <c r="E94" s="194" t="s">
        <v>320</v>
      </c>
      <c r="F94" s="195" t="s">
        <v>321</v>
      </c>
      <c r="G94" s="196" t="s">
        <v>314</v>
      </c>
      <c r="H94" s="197">
        <v>67.17</v>
      </c>
      <c r="I94" s="198"/>
      <c r="J94" s="199">
        <f>ROUND(I94*H94,2)</f>
        <v>0</v>
      </c>
      <c r="K94" s="195" t="s">
        <v>181</v>
      </c>
      <c r="L94" s="61"/>
      <c r="M94" s="200" t="s">
        <v>21</v>
      </c>
      <c r="N94" s="201" t="s">
        <v>43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171</v>
      </c>
      <c r="AT94" s="24" t="s">
        <v>167</v>
      </c>
      <c r="AU94" s="24" t="s">
        <v>82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322</v>
      </c>
    </row>
    <row r="95" spans="2:65" s="1" customFormat="1" ht="22.5" customHeight="1">
      <c r="B95" s="41"/>
      <c r="C95" s="193" t="s">
        <v>203</v>
      </c>
      <c r="D95" s="193" t="s">
        <v>167</v>
      </c>
      <c r="E95" s="194" t="s">
        <v>323</v>
      </c>
      <c r="F95" s="195" t="s">
        <v>324</v>
      </c>
      <c r="G95" s="196" t="s">
        <v>314</v>
      </c>
      <c r="H95" s="197">
        <v>66.212999999999994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325</v>
      </c>
    </row>
    <row r="96" spans="2:65" s="11" customFormat="1" ht="13.5">
      <c r="B96" s="213"/>
      <c r="C96" s="214"/>
      <c r="D96" s="208" t="s">
        <v>326</v>
      </c>
      <c r="E96" s="215" t="s">
        <v>21</v>
      </c>
      <c r="F96" s="216" t="s">
        <v>745</v>
      </c>
      <c r="G96" s="214"/>
      <c r="H96" s="217">
        <v>66.212999999999994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35</v>
      </c>
      <c r="AX96" s="11" t="s">
        <v>80</v>
      </c>
      <c r="AY96" s="223" t="s">
        <v>164</v>
      </c>
    </row>
    <row r="97" spans="2:65" s="1" customFormat="1" ht="31.5" customHeight="1">
      <c r="B97" s="41"/>
      <c r="C97" s="193" t="s">
        <v>208</v>
      </c>
      <c r="D97" s="193" t="s">
        <v>167</v>
      </c>
      <c r="E97" s="194" t="s">
        <v>328</v>
      </c>
      <c r="F97" s="195" t="s">
        <v>329</v>
      </c>
      <c r="G97" s="196" t="s">
        <v>314</v>
      </c>
      <c r="H97" s="197">
        <v>860.76900000000001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330</v>
      </c>
    </row>
    <row r="98" spans="2:65" s="1" customFormat="1" ht="27">
      <c r="B98" s="41"/>
      <c r="C98" s="63"/>
      <c r="D98" s="205" t="s">
        <v>173</v>
      </c>
      <c r="E98" s="63"/>
      <c r="F98" s="206" t="s">
        <v>331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1" customFormat="1" ht="13.5">
      <c r="B99" s="213"/>
      <c r="C99" s="214"/>
      <c r="D99" s="208" t="s">
        <v>326</v>
      </c>
      <c r="E99" s="214"/>
      <c r="F99" s="216" t="s">
        <v>746</v>
      </c>
      <c r="G99" s="214"/>
      <c r="H99" s="217">
        <v>860.76900000000001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326</v>
      </c>
      <c r="AU99" s="223" t="s">
        <v>82</v>
      </c>
      <c r="AV99" s="11" t="s">
        <v>82</v>
      </c>
      <c r="AW99" s="11" t="s">
        <v>6</v>
      </c>
      <c r="AX99" s="11" t="s">
        <v>80</v>
      </c>
      <c r="AY99" s="223" t="s">
        <v>164</v>
      </c>
    </row>
    <row r="100" spans="2:65" s="1" customFormat="1" ht="31.5" customHeight="1">
      <c r="B100" s="41"/>
      <c r="C100" s="193" t="s">
        <v>165</v>
      </c>
      <c r="D100" s="193" t="s">
        <v>167</v>
      </c>
      <c r="E100" s="194" t="s">
        <v>333</v>
      </c>
      <c r="F100" s="195" t="s">
        <v>334</v>
      </c>
      <c r="G100" s="196" t="s">
        <v>314</v>
      </c>
      <c r="H100" s="197">
        <v>20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747</v>
      </c>
    </row>
    <row r="101" spans="2:65" s="1" customFormat="1" ht="27">
      <c r="B101" s="41"/>
      <c r="C101" s="63"/>
      <c r="D101" s="208" t="s">
        <v>173</v>
      </c>
      <c r="E101" s="63"/>
      <c r="F101" s="209" t="s">
        <v>336</v>
      </c>
      <c r="G101" s="63"/>
      <c r="H101" s="63"/>
      <c r="I101" s="163"/>
      <c r="J101" s="63"/>
      <c r="K101" s="63"/>
      <c r="L101" s="61"/>
      <c r="M101" s="207"/>
      <c r="N101" s="42"/>
      <c r="O101" s="42"/>
      <c r="P101" s="42"/>
      <c r="Q101" s="42"/>
      <c r="R101" s="42"/>
      <c r="S101" s="42"/>
      <c r="T101" s="78"/>
      <c r="AT101" s="24" t="s">
        <v>173</v>
      </c>
      <c r="AU101" s="24" t="s">
        <v>82</v>
      </c>
    </row>
    <row r="102" spans="2:65" s="1" customFormat="1" ht="22.5" customHeight="1">
      <c r="B102" s="41"/>
      <c r="C102" s="193" t="s">
        <v>215</v>
      </c>
      <c r="D102" s="193" t="s">
        <v>167</v>
      </c>
      <c r="E102" s="194" t="s">
        <v>340</v>
      </c>
      <c r="F102" s="195" t="s">
        <v>341</v>
      </c>
      <c r="G102" s="196" t="s">
        <v>314</v>
      </c>
      <c r="H102" s="197">
        <v>66.212999999999994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342</v>
      </c>
    </row>
    <row r="103" spans="2:65" s="1" customFormat="1" ht="22.5" customHeight="1">
      <c r="B103" s="41"/>
      <c r="C103" s="193" t="s">
        <v>219</v>
      </c>
      <c r="D103" s="193" t="s">
        <v>167</v>
      </c>
      <c r="E103" s="194" t="s">
        <v>343</v>
      </c>
      <c r="F103" s="195" t="s">
        <v>344</v>
      </c>
      <c r="G103" s="196" t="s">
        <v>345</v>
      </c>
      <c r="H103" s="197">
        <v>117.264</v>
      </c>
      <c r="I103" s="198"/>
      <c r="J103" s="199">
        <f>ROUND(I103*H103,2)</f>
        <v>0</v>
      </c>
      <c r="K103" s="195" t="s">
        <v>181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82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346</v>
      </c>
    </row>
    <row r="104" spans="2:65" s="11" customFormat="1" ht="13.5">
      <c r="B104" s="213"/>
      <c r="C104" s="214"/>
      <c r="D104" s="208" t="s">
        <v>326</v>
      </c>
      <c r="E104" s="214"/>
      <c r="F104" s="216" t="s">
        <v>748</v>
      </c>
      <c r="G104" s="214"/>
      <c r="H104" s="217">
        <v>117.264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326</v>
      </c>
      <c r="AU104" s="223" t="s">
        <v>82</v>
      </c>
      <c r="AV104" s="11" t="s">
        <v>82</v>
      </c>
      <c r="AW104" s="11" t="s">
        <v>6</v>
      </c>
      <c r="AX104" s="11" t="s">
        <v>80</v>
      </c>
      <c r="AY104" s="223" t="s">
        <v>164</v>
      </c>
    </row>
    <row r="105" spans="2:65" s="1" customFormat="1" ht="22.5" customHeight="1">
      <c r="B105" s="41"/>
      <c r="C105" s="193" t="s">
        <v>225</v>
      </c>
      <c r="D105" s="193" t="s">
        <v>167</v>
      </c>
      <c r="E105" s="194" t="s">
        <v>348</v>
      </c>
      <c r="F105" s="195" t="s">
        <v>349</v>
      </c>
      <c r="G105" s="196" t="s">
        <v>303</v>
      </c>
      <c r="H105" s="197">
        <v>137.37</v>
      </c>
      <c r="I105" s="198"/>
      <c r="J105" s="199">
        <f>ROUND(I105*H105,2)</f>
        <v>0</v>
      </c>
      <c r="K105" s="195" t="s">
        <v>181</v>
      </c>
      <c r="L105" s="61"/>
      <c r="M105" s="200" t="s">
        <v>21</v>
      </c>
      <c r="N105" s="201" t="s">
        <v>43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171</v>
      </c>
      <c r="AT105" s="24" t="s">
        <v>167</v>
      </c>
      <c r="AU105" s="24" t="s">
        <v>82</v>
      </c>
      <c r="AY105" s="24" t="s">
        <v>164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80</v>
      </c>
      <c r="BK105" s="204">
        <f>ROUND(I105*H105,2)</f>
        <v>0</v>
      </c>
      <c r="BL105" s="24" t="s">
        <v>171</v>
      </c>
      <c r="BM105" s="24" t="s">
        <v>350</v>
      </c>
    </row>
    <row r="106" spans="2:65" s="11" customFormat="1" ht="13.5">
      <c r="B106" s="213"/>
      <c r="C106" s="214"/>
      <c r="D106" s="205" t="s">
        <v>326</v>
      </c>
      <c r="E106" s="224" t="s">
        <v>21</v>
      </c>
      <c r="F106" s="225" t="s">
        <v>749</v>
      </c>
      <c r="G106" s="214"/>
      <c r="H106" s="226">
        <v>137.37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326</v>
      </c>
      <c r="AU106" s="223" t="s">
        <v>82</v>
      </c>
      <c r="AV106" s="11" t="s">
        <v>82</v>
      </c>
      <c r="AW106" s="11" t="s">
        <v>35</v>
      </c>
      <c r="AX106" s="11" t="s">
        <v>72</v>
      </c>
      <c r="AY106" s="223" t="s">
        <v>164</v>
      </c>
    </row>
    <row r="107" spans="2:65" s="12" customFormat="1" ht="13.5">
      <c r="B107" s="227"/>
      <c r="C107" s="228"/>
      <c r="D107" s="208" t="s">
        <v>326</v>
      </c>
      <c r="E107" s="229" t="s">
        <v>21</v>
      </c>
      <c r="F107" s="230" t="s">
        <v>357</v>
      </c>
      <c r="G107" s="228"/>
      <c r="H107" s="231">
        <v>137.37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326</v>
      </c>
      <c r="AU107" s="237" t="s">
        <v>82</v>
      </c>
      <c r="AV107" s="12" t="s">
        <v>171</v>
      </c>
      <c r="AW107" s="12" t="s">
        <v>35</v>
      </c>
      <c r="AX107" s="12" t="s">
        <v>80</v>
      </c>
      <c r="AY107" s="237" t="s">
        <v>164</v>
      </c>
    </row>
    <row r="108" spans="2:65" s="1" customFormat="1" ht="44.25" customHeight="1">
      <c r="B108" s="41"/>
      <c r="C108" s="193" t="s">
        <v>229</v>
      </c>
      <c r="D108" s="193" t="s">
        <v>167</v>
      </c>
      <c r="E108" s="194" t="s">
        <v>750</v>
      </c>
      <c r="F108" s="195" t="s">
        <v>751</v>
      </c>
      <c r="G108" s="196" t="s">
        <v>303</v>
      </c>
      <c r="H108" s="197">
        <v>40.869999999999997</v>
      </c>
      <c r="I108" s="198"/>
      <c r="J108" s="199">
        <f>ROUND(I108*H108,2)</f>
        <v>0</v>
      </c>
      <c r="K108" s="195" t="s">
        <v>181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171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171</v>
      </c>
      <c r="BM108" s="24" t="s">
        <v>752</v>
      </c>
    </row>
    <row r="109" spans="2:65" s="1" customFormat="1" ht="31.5" customHeight="1">
      <c r="B109" s="41"/>
      <c r="C109" s="193" t="s">
        <v>235</v>
      </c>
      <c r="D109" s="193" t="s">
        <v>167</v>
      </c>
      <c r="E109" s="194" t="s">
        <v>753</v>
      </c>
      <c r="F109" s="195" t="s">
        <v>754</v>
      </c>
      <c r="G109" s="196" t="s">
        <v>303</v>
      </c>
      <c r="H109" s="197">
        <v>40.869999999999997</v>
      </c>
      <c r="I109" s="198"/>
      <c r="J109" s="199">
        <f>ROUND(I109*H109,2)</f>
        <v>0</v>
      </c>
      <c r="K109" s="195" t="s">
        <v>181</v>
      </c>
      <c r="L109" s="61"/>
      <c r="M109" s="200" t="s">
        <v>21</v>
      </c>
      <c r="N109" s="201" t="s">
        <v>43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171</v>
      </c>
      <c r="AT109" s="24" t="s">
        <v>167</v>
      </c>
      <c r="AU109" s="24" t="s">
        <v>82</v>
      </c>
      <c r="AY109" s="24" t="s">
        <v>164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80</v>
      </c>
      <c r="BK109" s="204">
        <f>ROUND(I109*H109,2)</f>
        <v>0</v>
      </c>
      <c r="BL109" s="24" t="s">
        <v>171</v>
      </c>
      <c r="BM109" s="24" t="s">
        <v>755</v>
      </c>
    </row>
    <row r="110" spans="2:65" s="1" customFormat="1" ht="31.5" customHeight="1">
      <c r="B110" s="41"/>
      <c r="C110" s="193" t="s">
        <v>10</v>
      </c>
      <c r="D110" s="193" t="s">
        <v>167</v>
      </c>
      <c r="E110" s="194" t="s">
        <v>756</v>
      </c>
      <c r="F110" s="195" t="s">
        <v>757</v>
      </c>
      <c r="G110" s="196" t="s">
        <v>303</v>
      </c>
      <c r="H110" s="197">
        <v>40.869999999999997</v>
      </c>
      <c r="I110" s="198"/>
      <c r="J110" s="199">
        <f>ROUND(I110*H110,2)</f>
        <v>0</v>
      </c>
      <c r="K110" s="195" t="s">
        <v>181</v>
      </c>
      <c r="L110" s="61"/>
      <c r="M110" s="200" t="s">
        <v>21</v>
      </c>
      <c r="N110" s="201" t="s">
        <v>43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171</v>
      </c>
      <c r="AT110" s="24" t="s">
        <v>167</v>
      </c>
      <c r="AU110" s="24" t="s">
        <v>82</v>
      </c>
      <c r="AY110" s="24" t="s">
        <v>164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80</v>
      </c>
      <c r="BK110" s="204">
        <f>ROUND(I110*H110,2)</f>
        <v>0</v>
      </c>
      <c r="BL110" s="24" t="s">
        <v>171</v>
      </c>
      <c r="BM110" s="24" t="s">
        <v>758</v>
      </c>
    </row>
    <row r="111" spans="2:65" s="1" customFormat="1" ht="22.5" customHeight="1">
      <c r="B111" s="41"/>
      <c r="C111" s="238" t="s">
        <v>243</v>
      </c>
      <c r="D111" s="238" t="s">
        <v>369</v>
      </c>
      <c r="E111" s="239" t="s">
        <v>370</v>
      </c>
      <c r="F111" s="240" t="s">
        <v>371</v>
      </c>
      <c r="G111" s="241" t="s">
        <v>372</v>
      </c>
      <c r="H111" s="242">
        <v>0.61299999999999999</v>
      </c>
      <c r="I111" s="243"/>
      <c r="J111" s="244">
        <f>ROUND(I111*H111,2)</f>
        <v>0</v>
      </c>
      <c r="K111" s="240" t="s">
        <v>181</v>
      </c>
      <c r="L111" s="245"/>
      <c r="M111" s="246" t="s">
        <v>21</v>
      </c>
      <c r="N111" s="247" t="s">
        <v>43</v>
      </c>
      <c r="O111" s="42"/>
      <c r="P111" s="202">
        <f>O111*H111</f>
        <v>0</v>
      </c>
      <c r="Q111" s="202">
        <v>1E-3</v>
      </c>
      <c r="R111" s="202">
        <f>Q111*H111</f>
        <v>6.1300000000000005E-4</v>
      </c>
      <c r="S111" s="202">
        <v>0</v>
      </c>
      <c r="T111" s="203">
        <f>S111*H111</f>
        <v>0</v>
      </c>
      <c r="AR111" s="24" t="s">
        <v>208</v>
      </c>
      <c r="AT111" s="24" t="s">
        <v>369</v>
      </c>
      <c r="AU111" s="24" t="s">
        <v>82</v>
      </c>
      <c r="AY111" s="24" t="s">
        <v>164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80</v>
      </c>
      <c r="BK111" s="204">
        <f>ROUND(I111*H111,2)</f>
        <v>0</v>
      </c>
      <c r="BL111" s="24" t="s">
        <v>171</v>
      </c>
      <c r="BM111" s="24" t="s">
        <v>759</v>
      </c>
    </row>
    <row r="112" spans="2:65" s="11" customFormat="1" ht="13.5">
      <c r="B112" s="213"/>
      <c r="C112" s="214"/>
      <c r="D112" s="208" t="s">
        <v>326</v>
      </c>
      <c r="E112" s="214"/>
      <c r="F112" s="216" t="s">
        <v>760</v>
      </c>
      <c r="G112" s="214"/>
      <c r="H112" s="217">
        <v>0.61299999999999999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326</v>
      </c>
      <c r="AU112" s="223" t="s">
        <v>82</v>
      </c>
      <c r="AV112" s="11" t="s">
        <v>82</v>
      </c>
      <c r="AW112" s="11" t="s">
        <v>6</v>
      </c>
      <c r="AX112" s="11" t="s">
        <v>80</v>
      </c>
      <c r="AY112" s="223" t="s">
        <v>164</v>
      </c>
    </row>
    <row r="113" spans="2:65" s="1" customFormat="1" ht="22.5" customHeight="1">
      <c r="B113" s="41"/>
      <c r="C113" s="193" t="s">
        <v>248</v>
      </c>
      <c r="D113" s="193" t="s">
        <v>167</v>
      </c>
      <c r="E113" s="194" t="s">
        <v>379</v>
      </c>
      <c r="F113" s="195" t="s">
        <v>380</v>
      </c>
      <c r="G113" s="196" t="s">
        <v>303</v>
      </c>
      <c r="H113" s="197">
        <v>40.869999999999997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761</v>
      </c>
    </row>
    <row r="114" spans="2:65" s="1" customFormat="1" ht="31.5" customHeight="1">
      <c r="B114" s="41"/>
      <c r="C114" s="193" t="s">
        <v>253</v>
      </c>
      <c r="D114" s="193" t="s">
        <v>167</v>
      </c>
      <c r="E114" s="194" t="s">
        <v>382</v>
      </c>
      <c r="F114" s="195" t="s">
        <v>383</v>
      </c>
      <c r="G114" s="196" t="s">
        <v>384</v>
      </c>
      <c r="H114" s="197">
        <v>4.0000000000000001E-3</v>
      </c>
      <c r="I114" s="198"/>
      <c r="J114" s="199">
        <f>ROUND(I114*H114,2)</f>
        <v>0</v>
      </c>
      <c r="K114" s="195" t="s">
        <v>188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762</v>
      </c>
    </row>
    <row r="115" spans="2:65" s="11" customFormat="1" ht="13.5">
      <c r="B115" s="213"/>
      <c r="C115" s="214"/>
      <c r="D115" s="208" t="s">
        <v>326</v>
      </c>
      <c r="E115" s="215" t="s">
        <v>21</v>
      </c>
      <c r="F115" s="216" t="s">
        <v>763</v>
      </c>
      <c r="G115" s="214"/>
      <c r="H115" s="217">
        <v>4.0000000000000001E-3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326</v>
      </c>
      <c r="AU115" s="223" t="s">
        <v>82</v>
      </c>
      <c r="AV115" s="11" t="s">
        <v>82</v>
      </c>
      <c r="AW115" s="11" t="s">
        <v>35</v>
      </c>
      <c r="AX115" s="11" t="s">
        <v>80</v>
      </c>
      <c r="AY115" s="223" t="s">
        <v>164</v>
      </c>
    </row>
    <row r="116" spans="2:65" s="1" customFormat="1" ht="31.5" customHeight="1">
      <c r="B116" s="41"/>
      <c r="C116" s="193" t="s">
        <v>257</v>
      </c>
      <c r="D116" s="193" t="s">
        <v>167</v>
      </c>
      <c r="E116" s="194" t="s">
        <v>397</v>
      </c>
      <c r="F116" s="195" t="s">
        <v>398</v>
      </c>
      <c r="G116" s="196" t="s">
        <v>303</v>
      </c>
      <c r="H116" s="197">
        <v>40.869999999999997</v>
      </c>
      <c r="I116" s="198"/>
      <c r="J116" s="199">
        <f>ROUND(I116*H116,2)</f>
        <v>0</v>
      </c>
      <c r="K116" s="195" t="s">
        <v>181</v>
      </c>
      <c r="L116" s="61"/>
      <c r="M116" s="200" t="s">
        <v>21</v>
      </c>
      <c r="N116" s="201" t="s">
        <v>43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171</v>
      </c>
      <c r="AT116" s="24" t="s">
        <v>167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171</v>
      </c>
      <c r="BM116" s="24" t="s">
        <v>764</v>
      </c>
    </row>
    <row r="117" spans="2:65" s="1" customFormat="1" ht="27">
      <c r="B117" s="41"/>
      <c r="C117" s="63"/>
      <c r="D117" s="208" t="s">
        <v>173</v>
      </c>
      <c r="E117" s="63"/>
      <c r="F117" s="209" t="s">
        <v>400</v>
      </c>
      <c r="G117" s="63"/>
      <c r="H117" s="63"/>
      <c r="I117" s="163"/>
      <c r="J117" s="63"/>
      <c r="K117" s="63"/>
      <c r="L117" s="61"/>
      <c r="M117" s="207"/>
      <c r="N117" s="42"/>
      <c r="O117" s="42"/>
      <c r="P117" s="42"/>
      <c r="Q117" s="42"/>
      <c r="R117" s="42"/>
      <c r="S117" s="42"/>
      <c r="T117" s="78"/>
      <c r="AT117" s="24" t="s">
        <v>173</v>
      </c>
      <c r="AU117" s="24" t="s">
        <v>82</v>
      </c>
    </row>
    <row r="118" spans="2:65" s="1" customFormat="1" ht="31.5" customHeight="1">
      <c r="B118" s="41"/>
      <c r="C118" s="193" t="s">
        <v>263</v>
      </c>
      <c r="D118" s="193" t="s">
        <v>167</v>
      </c>
      <c r="E118" s="194" t="s">
        <v>401</v>
      </c>
      <c r="F118" s="195" t="s">
        <v>402</v>
      </c>
      <c r="G118" s="196" t="s">
        <v>303</v>
      </c>
      <c r="H118" s="197">
        <v>40.869999999999997</v>
      </c>
      <c r="I118" s="198"/>
      <c r="J118" s="199">
        <f>ROUND(I118*H118,2)</f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80</v>
      </c>
      <c r="BK118" s="204">
        <f>ROUND(I118*H118,2)</f>
        <v>0</v>
      </c>
      <c r="BL118" s="24" t="s">
        <v>171</v>
      </c>
      <c r="BM118" s="24" t="s">
        <v>765</v>
      </c>
    </row>
    <row r="119" spans="2:65" s="1" customFormat="1" ht="22.5" customHeight="1">
      <c r="B119" s="41"/>
      <c r="C119" s="193" t="s">
        <v>9</v>
      </c>
      <c r="D119" s="193" t="s">
        <v>167</v>
      </c>
      <c r="E119" s="194" t="s">
        <v>405</v>
      </c>
      <c r="F119" s="195" t="s">
        <v>406</v>
      </c>
      <c r="G119" s="196" t="s">
        <v>303</v>
      </c>
      <c r="H119" s="197">
        <v>40.869999999999997</v>
      </c>
      <c r="I119" s="198"/>
      <c r="J119" s="199">
        <f>ROUND(I119*H119,2)</f>
        <v>0</v>
      </c>
      <c r="K119" s="195" t="s">
        <v>181</v>
      </c>
      <c r="L119" s="61"/>
      <c r="M119" s="200" t="s">
        <v>21</v>
      </c>
      <c r="N119" s="201" t="s">
        <v>43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171</v>
      </c>
      <c r="AT119" s="24" t="s">
        <v>167</v>
      </c>
      <c r="AU119" s="24" t="s">
        <v>82</v>
      </c>
      <c r="AY119" s="24" t="s">
        <v>164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80</v>
      </c>
      <c r="BK119" s="204">
        <f>ROUND(I119*H119,2)</f>
        <v>0</v>
      </c>
      <c r="BL119" s="24" t="s">
        <v>171</v>
      </c>
      <c r="BM119" s="24" t="s">
        <v>766</v>
      </c>
    </row>
    <row r="120" spans="2:65" s="1" customFormat="1" ht="22.5" customHeight="1">
      <c r="B120" s="41"/>
      <c r="C120" s="193" t="s">
        <v>274</v>
      </c>
      <c r="D120" s="193" t="s">
        <v>167</v>
      </c>
      <c r="E120" s="194" t="s">
        <v>409</v>
      </c>
      <c r="F120" s="195" t="s">
        <v>410</v>
      </c>
      <c r="G120" s="196" t="s">
        <v>314</v>
      </c>
      <c r="H120" s="197">
        <v>0.123</v>
      </c>
      <c r="I120" s="198"/>
      <c r="J120" s="199">
        <f>ROUND(I120*H120,2)</f>
        <v>0</v>
      </c>
      <c r="K120" s="195" t="s">
        <v>181</v>
      </c>
      <c r="L120" s="61"/>
      <c r="M120" s="200" t="s">
        <v>21</v>
      </c>
      <c r="N120" s="201" t="s">
        <v>43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171</v>
      </c>
      <c r="AT120" s="24" t="s">
        <v>167</v>
      </c>
      <c r="AU120" s="24" t="s">
        <v>82</v>
      </c>
      <c r="AY120" s="24" t="s">
        <v>164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80</v>
      </c>
      <c r="BK120" s="204">
        <f>ROUND(I120*H120,2)</f>
        <v>0</v>
      </c>
      <c r="BL120" s="24" t="s">
        <v>171</v>
      </c>
      <c r="BM120" s="24" t="s">
        <v>767</v>
      </c>
    </row>
    <row r="121" spans="2:65" s="1" customFormat="1" ht="27">
      <c r="B121" s="41"/>
      <c r="C121" s="63"/>
      <c r="D121" s="205" t="s">
        <v>173</v>
      </c>
      <c r="E121" s="63"/>
      <c r="F121" s="206" t="s">
        <v>412</v>
      </c>
      <c r="G121" s="63"/>
      <c r="H121" s="63"/>
      <c r="I121" s="163"/>
      <c r="J121" s="63"/>
      <c r="K121" s="63"/>
      <c r="L121" s="61"/>
      <c r="M121" s="207"/>
      <c r="N121" s="42"/>
      <c r="O121" s="42"/>
      <c r="P121" s="42"/>
      <c r="Q121" s="42"/>
      <c r="R121" s="42"/>
      <c r="S121" s="42"/>
      <c r="T121" s="78"/>
      <c r="AT121" s="24" t="s">
        <v>173</v>
      </c>
      <c r="AU121" s="24" t="s">
        <v>82</v>
      </c>
    </row>
    <row r="122" spans="2:65" s="11" customFormat="1" ht="13.5">
      <c r="B122" s="213"/>
      <c r="C122" s="214"/>
      <c r="D122" s="205" t="s">
        <v>326</v>
      </c>
      <c r="E122" s="224" t="s">
        <v>21</v>
      </c>
      <c r="F122" s="225" t="s">
        <v>768</v>
      </c>
      <c r="G122" s="214"/>
      <c r="H122" s="226">
        <v>4.1000000000000002E-2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326</v>
      </c>
      <c r="AU122" s="223" t="s">
        <v>82</v>
      </c>
      <c r="AV122" s="11" t="s">
        <v>82</v>
      </c>
      <c r="AW122" s="11" t="s">
        <v>35</v>
      </c>
      <c r="AX122" s="11" t="s">
        <v>80</v>
      </c>
      <c r="AY122" s="223" t="s">
        <v>164</v>
      </c>
    </row>
    <row r="123" spans="2:65" s="11" customFormat="1" ht="13.5">
      <c r="B123" s="213"/>
      <c r="C123" s="214"/>
      <c r="D123" s="205" t="s">
        <v>326</v>
      </c>
      <c r="E123" s="214"/>
      <c r="F123" s="225" t="s">
        <v>769</v>
      </c>
      <c r="G123" s="214"/>
      <c r="H123" s="226">
        <v>0.123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326</v>
      </c>
      <c r="AU123" s="223" t="s">
        <v>82</v>
      </c>
      <c r="AV123" s="11" t="s">
        <v>82</v>
      </c>
      <c r="AW123" s="11" t="s">
        <v>6</v>
      </c>
      <c r="AX123" s="11" t="s">
        <v>80</v>
      </c>
      <c r="AY123" s="223" t="s">
        <v>164</v>
      </c>
    </row>
    <row r="124" spans="2:65" s="10" customFormat="1" ht="29.85" customHeight="1">
      <c r="B124" s="176"/>
      <c r="C124" s="177"/>
      <c r="D124" s="190" t="s">
        <v>71</v>
      </c>
      <c r="E124" s="191" t="s">
        <v>177</v>
      </c>
      <c r="F124" s="191" t="s">
        <v>415</v>
      </c>
      <c r="G124" s="177"/>
      <c r="H124" s="177"/>
      <c r="I124" s="180"/>
      <c r="J124" s="192">
        <f>BK124</f>
        <v>0</v>
      </c>
      <c r="K124" s="177"/>
      <c r="L124" s="182"/>
      <c r="M124" s="183"/>
      <c r="N124" s="184"/>
      <c r="O124" s="184"/>
      <c r="P124" s="185">
        <f>SUM(P125:P138)</f>
        <v>0</v>
      </c>
      <c r="Q124" s="184"/>
      <c r="R124" s="185">
        <f>SUM(R125:R138)</f>
        <v>41.4767394</v>
      </c>
      <c r="S124" s="184"/>
      <c r="T124" s="186">
        <f>SUM(T125:T138)</f>
        <v>0</v>
      </c>
      <c r="AR124" s="187" t="s">
        <v>80</v>
      </c>
      <c r="AT124" s="188" t="s">
        <v>71</v>
      </c>
      <c r="AU124" s="188" t="s">
        <v>80</v>
      </c>
      <c r="AY124" s="187" t="s">
        <v>164</v>
      </c>
      <c r="BK124" s="189">
        <f>SUM(BK125:BK138)</f>
        <v>0</v>
      </c>
    </row>
    <row r="125" spans="2:65" s="1" customFormat="1" ht="22.5" customHeight="1">
      <c r="B125" s="41"/>
      <c r="C125" s="193" t="s">
        <v>280</v>
      </c>
      <c r="D125" s="193" t="s">
        <v>167</v>
      </c>
      <c r="E125" s="194" t="s">
        <v>417</v>
      </c>
      <c r="F125" s="195" t="s">
        <v>418</v>
      </c>
      <c r="G125" s="196" t="s">
        <v>303</v>
      </c>
      <c r="H125" s="197">
        <v>137.37</v>
      </c>
      <c r="I125" s="198"/>
      <c r="J125" s="199">
        <f>ROUND(I125*H125,2)</f>
        <v>0</v>
      </c>
      <c r="K125" s="195" t="s">
        <v>21</v>
      </c>
      <c r="L125" s="61"/>
      <c r="M125" s="200" t="s">
        <v>21</v>
      </c>
      <c r="N125" s="201" t="s">
        <v>43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171</v>
      </c>
      <c r="AT125" s="24" t="s">
        <v>167</v>
      </c>
      <c r="AU125" s="24" t="s">
        <v>82</v>
      </c>
      <c r="AY125" s="24" t="s">
        <v>164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80</v>
      </c>
      <c r="BK125" s="204">
        <f>ROUND(I125*H125,2)</f>
        <v>0</v>
      </c>
      <c r="BL125" s="24" t="s">
        <v>171</v>
      </c>
      <c r="BM125" s="24" t="s">
        <v>419</v>
      </c>
    </row>
    <row r="126" spans="2:65" s="1" customFormat="1" ht="67.5">
      <c r="B126" s="41"/>
      <c r="C126" s="63"/>
      <c r="D126" s="205" t="s">
        <v>173</v>
      </c>
      <c r="E126" s="63"/>
      <c r="F126" s="206" t="s">
        <v>420</v>
      </c>
      <c r="G126" s="63"/>
      <c r="H126" s="63"/>
      <c r="I126" s="163"/>
      <c r="J126" s="63"/>
      <c r="K126" s="63"/>
      <c r="L126" s="61"/>
      <c r="M126" s="207"/>
      <c r="N126" s="42"/>
      <c r="O126" s="42"/>
      <c r="P126" s="42"/>
      <c r="Q126" s="42"/>
      <c r="R126" s="42"/>
      <c r="S126" s="42"/>
      <c r="T126" s="78"/>
      <c r="AT126" s="24" t="s">
        <v>173</v>
      </c>
      <c r="AU126" s="24" t="s">
        <v>82</v>
      </c>
    </row>
    <row r="127" spans="2:65" s="11" customFormat="1" ht="13.5">
      <c r="B127" s="213"/>
      <c r="C127" s="214"/>
      <c r="D127" s="208" t="s">
        <v>326</v>
      </c>
      <c r="E127" s="215" t="s">
        <v>21</v>
      </c>
      <c r="F127" s="216" t="s">
        <v>749</v>
      </c>
      <c r="G127" s="214"/>
      <c r="H127" s="217">
        <v>137.37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326</v>
      </c>
      <c r="AU127" s="223" t="s">
        <v>82</v>
      </c>
      <c r="AV127" s="11" t="s">
        <v>82</v>
      </c>
      <c r="AW127" s="11" t="s">
        <v>35</v>
      </c>
      <c r="AX127" s="11" t="s">
        <v>72</v>
      </c>
      <c r="AY127" s="223" t="s">
        <v>164</v>
      </c>
    </row>
    <row r="128" spans="2:65" s="1" customFormat="1" ht="22.5" customHeight="1">
      <c r="B128" s="41"/>
      <c r="C128" s="193" t="s">
        <v>284</v>
      </c>
      <c r="D128" s="193" t="s">
        <v>167</v>
      </c>
      <c r="E128" s="194" t="s">
        <v>427</v>
      </c>
      <c r="F128" s="195" t="s">
        <v>428</v>
      </c>
      <c r="G128" s="196" t="s">
        <v>303</v>
      </c>
      <c r="H128" s="197">
        <v>137.37</v>
      </c>
      <c r="I128" s="198"/>
      <c r="J128" s="199">
        <f>ROUND(I128*H128,2)</f>
        <v>0</v>
      </c>
      <c r="K128" s="195" t="s">
        <v>181</v>
      </c>
      <c r="L128" s="61"/>
      <c r="M128" s="200" t="s">
        <v>21</v>
      </c>
      <c r="N128" s="201" t="s">
        <v>43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171</v>
      </c>
      <c r="AT128" s="24" t="s">
        <v>167</v>
      </c>
      <c r="AU128" s="24" t="s">
        <v>82</v>
      </c>
      <c r="AY128" s="24" t="s">
        <v>164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80</v>
      </c>
      <c r="BK128" s="204">
        <f>ROUND(I128*H128,2)</f>
        <v>0</v>
      </c>
      <c r="BL128" s="24" t="s">
        <v>171</v>
      </c>
      <c r="BM128" s="24" t="s">
        <v>429</v>
      </c>
    </row>
    <row r="129" spans="2:65" s="1" customFormat="1" ht="27">
      <c r="B129" s="41"/>
      <c r="C129" s="63"/>
      <c r="D129" s="205" t="s">
        <v>173</v>
      </c>
      <c r="E129" s="63"/>
      <c r="F129" s="206" t="s">
        <v>430</v>
      </c>
      <c r="G129" s="63"/>
      <c r="H129" s="63"/>
      <c r="I129" s="163"/>
      <c r="J129" s="63"/>
      <c r="K129" s="63"/>
      <c r="L129" s="61"/>
      <c r="M129" s="207"/>
      <c r="N129" s="42"/>
      <c r="O129" s="42"/>
      <c r="P129" s="42"/>
      <c r="Q129" s="42"/>
      <c r="R129" s="42"/>
      <c r="S129" s="42"/>
      <c r="T129" s="78"/>
      <c r="AT129" s="24" t="s">
        <v>173</v>
      </c>
      <c r="AU129" s="24" t="s">
        <v>82</v>
      </c>
    </row>
    <row r="130" spans="2:65" s="11" customFormat="1" ht="13.5">
      <c r="B130" s="213"/>
      <c r="C130" s="214"/>
      <c r="D130" s="205" t="s">
        <v>326</v>
      </c>
      <c r="E130" s="224" t="s">
        <v>21</v>
      </c>
      <c r="F130" s="225" t="s">
        <v>749</v>
      </c>
      <c r="G130" s="214"/>
      <c r="H130" s="226">
        <v>137.37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326</v>
      </c>
      <c r="AU130" s="223" t="s">
        <v>82</v>
      </c>
      <c r="AV130" s="11" t="s">
        <v>82</v>
      </c>
      <c r="AW130" s="11" t="s">
        <v>35</v>
      </c>
      <c r="AX130" s="11" t="s">
        <v>72</v>
      </c>
      <c r="AY130" s="223" t="s">
        <v>164</v>
      </c>
    </row>
    <row r="131" spans="2:65" s="12" customFormat="1" ht="13.5">
      <c r="B131" s="227"/>
      <c r="C131" s="228"/>
      <c r="D131" s="208" t="s">
        <v>326</v>
      </c>
      <c r="E131" s="229" t="s">
        <v>21</v>
      </c>
      <c r="F131" s="230" t="s">
        <v>357</v>
      </c>
      <c r="G131" s="228"/>
      <c r="H131" s="231">
        <v>137.37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326</v>
      </c>
      <c r="AU131" s="237" t="s">
        <v>82</v>
      </c>
      <c r="AV131" s="12" t="s">
        <v>171</v>
      </c>
      <c r="AW131" s="12" t="s">
        <v>35</v>
      </c>
      <c r="AX131" s="12" t="s">
        <v>80</v>
      </c>
      <c r="AY131" s="237" t="s">
        <v>164</v>
      </c>
    </row>
    <row r="132" spans="2:65" s="1" customFormat="1" ht="31.5" customHeight="1">
      <c r="B132" s="41"/>
      <c r="C132" s="193" t="s">
        <v>288</v>
      </c>
      <c r="D132" s="193" t="s">
        <v>167</v>
      </c>
      <c r="E132" s="194" t="s">
        <v>440</v>
      </c>
      <c r="F132" s="195" t="s">
        <v>441</v>
      </c>
      <c r="G132" s="196" t="s">
        <v>303</v>
      </c>
      <c r="H132" s="197">
        <v>137.37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171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171</v>
      </c>
      <c r="BM132" s="24" t="s">
        <v>770</v>
      </c>
    </row>
    <row r="133" spans="2:65" s="1" customFormat="1" ht="57" customHeight="1">
      <c r="B133" s="41"/>
      <c r="C133" s="193" t="s">
        <v>404</v>
      </c>
      <c r="D133" s="193" t="s">
        <v>167</v>
      </c>
      <c r="E133" s="194" t="s">
        <v>473</v>
      </c>
      <c r="F133" s="195" t="s">
        <v>474</v>
      </c>
      <c r="G133" s="196" t="s">
        <v>303</v>
      </c>
      <c r="H133" s="197">
        <v>137.37</v>
      </c>
      <c r="I133" s="198"/>
      <c r="J133" s="199">
        <f>ROUND(I133*H133,2)</f>
        <v>0</v>
      </c>
      <c r="K133" s="195" t="s">
        <v>181</v>
      </c>
      <c r="L133" s="61"/>
      <c r="M133" s="200" t="s">
        <v>21</v>
      </c>
      <c r="N133" s="201" t="s">
        <v>43</v>
      </c>
      <c r="O133" s="42"/>
      <c r="P133" s="202">
        <f>O133*H133</f>
        <v>0</v>
      </c>
      <c r="Q133" s="202">
        <v>0.10362</v>
      </c>
      <c r="R133" s="202">
        <f>Q133*H133</f>
        <v>14.2342794</v>
      </c>
      <c r="S133" s="202">
        <v>0</v>
      </c>
      <c r="T133" s="203">
        <f>S133*H133</f>
        <v>0</v>
      </c>
      <c r="AR133" s="24" t="s">
        <v>171</v>
      </c>
      <c r="AT133" s="24" t="s">
        <v>167</v>
      </c>
      <c r="AU133" s="24" t="s">
        <v>82</v>
      </c>
      <c r="AY133" s="24" t="s">
        <v>164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80</v>
      </c>
      <c r="BK133" s="204">
        <f>ROUND(I133*H133,2)</f>
        <v>0</v>
      </c>
      <c r="BL133" s="24" t="s">
        <v>171</v>
      </c>
      <c r="BM133" s="24" t="s">
        <v>771</v>
      </c>
    </row>
    <row r="134" spans="2:65" s="1" customFormat="1" ht="22.5" customHeight="1">
      <c r="B134" s="41"/>
      <c r="C134" s="238" t="s">
        <v>408</v>
      </c>
      <c r="D134" s="238" t="s">
        <v>369</v>
      </c>
      <c r="E134" s="239" t="s">
        <v>478</v>
      </c>
      <c r="F134" s="240" t="s">
        <v>479</v>
      </c>
      <c r="G134" s="241" t="s">
        <v>303</v>
      </c>
      <c r="H134" s="242">
        <v>151.107</v>
      </c>
      <c r="I134" s="243"/>
      <c r="J134" s="244">
        <f>ROUND(I134*H134,2)</f>
        <v>0</v>
      </c>
      <c r="K134" s="240" t="s">
        <v>181</v>
      </c>
      <c r="L134" s="245"/>
      <c r="M134" s="246" t="s">
        <v>21</v>
      </c>
      <c r="N134" s="247" t="s">
        <v>43</v>
      </c>
      <c r="O134" s="42"/>
      <c r="P134" s="202">
        <f>O134*H134</f>
        <v>0</v>
      </c>
      <c r="Q134" s="202">
        <v>0.18</v>
      </c>
      <c r="R134" s="202">
        <f>Q134*H134</f>
        <v>27.199259999999999</v>
      </c>
      <c r="S134" s="202">
        <v>0</v>
      </c>
      <c r="T134" s="203">
        <f>S134*H134</f>
        <v>0</v>
      </c>
      <c r="AR134" s="24" t="s">
        <v>208</v>
      </c>
      <c r="AT134" s="24" t="s">
        <v>369</v>
      </c>
      <c r="AU134" s="24" t="s">
        <v>82</v>
      </c>
      <c r="AY134" s="24" t="s">
        <v>164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80</v>
      </c>
      <c r="BK134" s="204">
        <f>ROUND(I134*H134,2)</f>
        <v>0</v>
      </c>
      <c r="BL134" s="24" t="s">
        <v>171</v>
      </c>
      <c r="BM134" s="24" t="s">
        <v>772</v>
      </c>
    </row>
    <row r="135" spans="2:65" s="1" customFormat="1" ht="27">
      <c r="B135" s="41"/>
      <c r="C135" s="63"/>
      <c r="D135" s="205" t="s">
        <v>173</v>
      </c>
      <c r="E135" s="63"/>
      <c r="F135" s="206" t="s">
        <v>481</v>
      </c>
      <c r="G135" s="63"/>
      <c r="H135" s="63"/>
      <c r="I135" s="163"/>
      <c r="J135" s="63"/>
      <c r="K135" s="63"/>
      <c r="L135" s="61"/>
      <c r="M135" s="207"/>
      <c r="N135" s="42"/>
      <c r="O135" s="42"/>
      <c r="P135" s="42"/>
      <c r="Q135" s="42"/>
      <c r="R135" s="42"/>
      <c r="S135" s="42"/>
      <c r="T135" s="78"/>
      <c r="AT135" s="24" t="s">
        <v>173</v>
      </c>
      <c r="AU135" s="24" t="s">
        <v>82</v>
      </c>
    </row>
    <row r="136" spans="2:65" s="11" customFormat="1" ht="13.5">
      <c r="B136" s="213"/>
      <c r="C136" s="214"/>
      <c r="D136" s="208" t="s">
        <v>326</v>
      </c>
      <c r="E136" s="214"/>
      <c r="F136" s="216" t="s">
        <v>773</v>
      </c>
      <c r="G136" s="214"/>
      <c r="H136" s="217">
        <v>151.107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326</v>
      </c>
      <c r="AU136" s="223" t="s">
        <v>82</v>
      </c>
      <c r="AV136" s="11" t="s">
        <v>82</v>
      </c>
      <c r="AW136" s="11" t="s">
        <v>6</v>
      </c>
      <c r="AX136" s="11" t="s">
        <v>80</v>
      </c>
      <c r="AY136" s="223" t="s">
        <v>164</v>
      </c>
    </row>
    <row r="137" spans="2:65" s="1" customFormat="1" ht="31.5" customHeight="1">
      <c r="B137" s="41"/>
      <c r="C137" s="193" t="s">
        <v>416</v>
      </c>
      <c r="D137" s="193" t="s">
        <v>167</v>
      </c>
      <c r="E137" s="194" t="s">
        <v>774</v>
      </c>
      <c r="F137" s="195" t="s">
        <v>775</v>
      </c>
      <c r="G137" s="196" t="s">
        <v>303</v>
      </c>
      <c r="H137" s="197">
        <v>12</v>
      </c>
      <c r="I137" s="198"/>
      <c r="J137" s="199">
        <f>ROUND(I137*H137,2)</f>
        <v>0</v>
      </c>
      <c r="K137" s="195" t="s">
        <v>21</v>
      </c>
      <c r="L137" s="61"/>
      <c r="M137" s="200" t="s">
        <v>21</v>
      </c>
      <c r="N137" s="201" t="s">
        <v>43</v>
      </c>
      <c r="O137" s="42"/>
      <c r="P137" s="202">
        <f>O137*H137</f>
        <v>0</v>
      </c>
      <c r="Q137" s="202">
        <v>3.5999999999999999E-3</v>
      </c>
      <c r="R137" s="202">
        <f>Q137*H137</f>
        <v>4.3200000000000002E-2</v>
      </c>
      <c r="S137" s="202">
        <v>0</v>
      </c>
      <c r="T137" s="203">
        <f>S137*H137</f>
        <v>0</v>
      </c>
      <c r="AR137" s="24" t="s">
        <v>171</v>
      </c>
      <c r="AT137" s="24" t="s">
        <v>167</v>
      </c>
      <c r="AU137" s="24" t="s">
        <v>82</v>
      </c>
      <c r="AY137" s="24" t="s">
        <v>164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80</v>
      </c>
      <c r="BK137" s="204">
        <f>ROUND(I137*H137,2)</f>
        <v>0</v>
      </c>
      <c r="BL137" s="24" t="s">
        <v>171</v>
      </c>
      <c r="BM137" s="24" t="s">
        <v>776</v>
      </c>
    </row>
    <row r="138" spans="2:65" s="11" customFormat="1" ht="13.5">
      <c r="B138" s="213"/>
      <c r="C138" s="214"/>
      <c r="D138" s="205" t="s">
        <v>326</v>
      </c>
      <c r="E138" s="224" t="s">
        <v>21</v>
      </c>
      <c r="F138" s="225" t="s">
        <v>777</v>
      </c>
      <c r="G138" s="214"/>
      <c r="H138" s="226">
        <v>12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326</v>
      </c>
      <c r="AU138" s="223" t="s">
        <v>82</v>
      </c>
      <c r="AV138" s="11" t="s">
        <v>82</v>
      </c>
      <c r="AW138" s="11" t="s">
        <v>35</v>
      </c>
      <c r="AX138" s="11" t="s">
        <v>80</v>
      </c>
      <c r="AY138" s="223" t="s">
        <v>164</v>
      </c>
    </row>
    <row r="139" spans="2:65" s="10" customFormat="1" ht="29.85" customHeight="1">
      <c r="B139" s="176"/>
      <c r="C139" s="177"/>
      <c r="D139" s="190" t="s">
        <v>71</v>
      </c>
      <c r="E139" s="191" t="s">
        <v>165</v>
      </c>
      <c r="F139" s="191" t="s">
        <v>495</v>
      </c>
      <c r="G139" s="177"/>
      <c r="H139" s="177"/>
      <c r="I139" s="180"/>
      <c r="J139" s="192">
        <f>BK139</f>
        <v>0</v>
      </c>
      <c r="K139" s="177"/>
      <c r="L139" s="182"/>
      <c r="M139" s="183"/>
      <c r="N139" s="184"/>
      <c r="O139" s="184"/>
      <c r="P139" s="185">
        <f>P140+SUM(P141:P149)</f>
        <v>0</v>
      </c>
      <c r="Q139" s="184"/>
      <c r="R139" s="185">
        <f>R140+SUM(R141:R149)</f>
        <v>9.3764918599999998</v>
      </c>
      <c r="S139" s="184"/>
      <c r="T139" s="186">
        <f>T140+SUM(T141:T149)</f>
        <v>0</v>
      </c>
      <c r="AR139" s="187" t="s">
        <v>80</v>
      </c>
      <c r="AT139" s="188" t="s">
        <v>71</v>
      </c>
      <c r="AU139" s="188" t="s">
        <v>80</v>
      </c>
      <c r="AY139" s="187" t="s">
        <v>164</v>
      </c>
      <c r="BK139" s="189">
        <f>BK140+SUM(BK141:BK149)</f>
        <v>0</v>
      </c>
    </row>
    <row r="140" spans="2:65" s="1" customFormat="1" ht="44.25" customHeight="1">
      <c r="B140" s="41"/>
      <c r="C140" s="193" t="s">
        <v>421</v>
      </c>
      <c r="D140" s="193" t="s">
        <v>167</v>
      </c>
      <c r="E140" s="194" t="s">
        <v>573</v>
      </c>
      <c r="F140" s="195" t="s">
        <v>574</v>
      </c>
      <c r="G140" s="196" t="s">
        <v>486</v>
      </c>
      <c r="H140" s="197">
        <v>34.22</v>
      </c>
      <c r="I140" s="198"/>
      <c r="J140" s="199">
        <f>ROUND(I140*H140,2)</f>
        <v>0</v>
      </c>
      <c r="K140" s="195" t="s">
        <v>21</v>
      </c>
      <c r="L140" s="61"/>
      <c r="M140" s="200" t="s">
        <v>21</v>
      </c>
      <c r="N140" s="201" t="s">
        <v>43</v>
      </c>
      <c r="O140" s="42"/>
      <c r="P140" s="202">
        <f>O140*H140</f>
        <v>0</v>
      </c>
      <c r="Q140" s="202">
        <v>0.15540000000000001</v>
      </c>
      <c r="R140" s="202">
        <f>Q140*H140</f>
        <v>5.3177880000000002</v>
      </c>
      <c r="S140" s="202">
        <v>0</v>
      </c>
      <c r="T140" s="203">
        <f>S140*H140</f>
        <v>0</v>
      </c>
      <c r="AR140" s="24" t="s">
        <v>171</v>
      </c>
      <c r="AT140" s="24" t="s">
        <v>167</v>
      </c>
      <c r="AU140" s="24" t="s">
        <v>82</v>
      </c>
      <c r="AY140" s="24" t="s">
        <v>164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80</v>
      </c>
      <c r="BK140" s="204">
        <f>ROUND(I140*H140,2)</f>
        <v>0</v>
      </c>
      <c r="BL140" s="24" t="s">
        <v>171</v>
      </c>
      <c r="BM140" s="24" t="s">
        <v>575</v>
      </c>
    </row>
    <row r="141" spans="2:65" s="11" customFormat="1" ht="13.5">
      <c r="B141" s="213"/>
      <c r="C141" s="214"/>
      <c r="D141" s="205" t="s">
        <v>326</v>
      </c>
      <c r="E141" s="224" t="s">
        <v>21</v>
      </c>
      <c r="F141" s="225" t="s">
        <v>778</v>
      </c>
      <c r="G141" s="214"/>
      <c r="H141" s="226">
        <v>29.22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326</v>
      </c>
      <c r="AU141" s="223" t="s">
        <v>82</v>
      </c>
      <c r="AV141" s="11" t="s">
        <v>82</v>
      </c>
      <c r="AW141" s="11" t="s">
        <v>35</v>
      </c>
      <c r="AX141" s="11" t="s">
        <v>72</v>
      </c>
      <c r="AY141" s="223" t="s">
        <v>164</v>
      </c>
    </row>
    <row r="142" spans="2:65" s="11" customFormat="1" ht="13.5">
      <c r="B142" s="213"/>
      <c r="C142" s="214"/>
      <c r="D142" s="208" t="s">
        <v>326</v>
      </c>
      <c r="E142" s="215" t="s">
        <v>21</v>
      </c>
      <c r="F142" s="216" t="s">
        <v>177</v>
      </c>
      <c r="G142" s="214"/>
      <c r="H142" s="217">
        <v>5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326</v>
      </c>
      <c r="AU142" s="223" t="s">
        <v>82</v>
      </c>
      <c r="AV142" s="11" t="s">
        <v>82</v>
      </c>
      <c r="AW142" s="11" t="s">
        <v>35</v>
      </c>
      <c r="AX142" s="11" t="s">
        <v>72</v>
      </c>
      <c r="AY142" s="223" t="s">
        <v>164</v>
      </c>
    </row>
    <row r="143" spans="2:65" s="1" customFormat="1" ht="22.5" customHeight="1">
      <c r="B143" s="41"/>
      <c r="C143" s="238" t="s">
        <v>426</v>
      </c>
      <c r="D143" s="238" t="s">
        <v>369</v>
      </c>
      <c r="E143" s="239" t="s">
        <v>581</v>
      </c>
      <c r="F143" s="240" t="s">
        <v>582</v>
      </c>
      <c r="G143" s="241" t="s">
        <v>377</v>
      </c>
      <c r="H143" s="242">
        <v>31</v>
      </c>
      <c r="I143" s="243"/>
      <c r="J143" s="244">
        <f>ROUND(I143*H143,2)</f>
        <v>0</v>
      </c>
      <c r="K143" s="240" t="s">
        <v>181</v>
      </c>
      <c r="L143" s="245"/>
      <c r="M143" s="246" t="s">
        <v>21</v>
      </c>
      <c r="N143" s="247" t="s">
        <v>43</v>
      </c>
      <c r="O143" s="42"/>
      <c r="P143" s="202">
        <f>O143*H143</f>
        <v>0</v>
      </c>
      <c r="Q143" s="202">
        <v>8.2100000000000006E-2</v>
      </c>
      <c r="R143" s="202">
        <f>Q143*H143</f>
        <v>2.5451000000000001</v>
      </c>
      <c r="S143" s="202">
        <v>0</v>
      </c>
      <c r="T143" s="203">
        <f>S143*H143</f>
        <v>0</v>
      </c>
      <c r="AR143" s="24" t="s">
        <v>208</v>
      </c>
      <c r="AT143" s="24" t="s">
        <v>369</v>
      </c>
      <c r="AU143" s="24" t="s">
        <v>82</v>
      </c>
      <c r="AY143" s="24" t="s">
        <v>164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80</v>
      </c>
      <c r="BK143" s="204">
        <f>ROUND(I143*H143,2)</f>
        <v>0</v>
      </c>
      <c r="BL143" s="24" t="s">
        <v>171</v>
      </c>
      <c r="BM143" s="24" t="s">
        <v>583</v>
      </c>
    </row>
    <row r="144" spans="2:65" s="1" customFormat="1" ht="27">
      <c r="B144" s="41"/>
      <c r="C144" s="63"/>
      <c r="D144" s="208" t="s">
        <v>173</v>
      </c>
      <c r="E144" s="63"/>
      <c r="F144" s="209" t="s">
        <v>584</v>
      </c>
      <c r="G144" s="63"/>
      <c r="H144" s="63"/>
      <c r="I144" s="163"/>
      <c r="J144" s="63"/>
      <c r="K144" s="63"/>
      <c r="L144" s="61"/>
      <c r="M144" s="207"/>
      <c r="N144" s="42"/>
      <c r="O144" s="42"/>
      <c r="P144" s="42"/>
      <c r="Q144" s="42"/>
      <c r="R144" s="42"/>
      <c r="S144" s="42"/>
      <c r="T144" s="78"/>
      <c r="AT144" s="24" t="s">
        <v>173</v>
      </c>
      <c r="AU144" s="24" t="s">
        <v>82</v>
      </c>
    </row>
    <row r="145" spans="2:65" s="1" customFormat="1" ht="22.5" customHeight="1">
      <c r="B145" s="41"/>
      <c r="C145" s="238" t="s">
        <v>431</v>
      </c>
      <c r="D145" s="238" t="s">
        <v>369</v>
      </c>
      <c r="E145" s="239" t="s">
        <v>696</v>
      </c>
      <c r="F145" s="240" t="s">
        <v>697</v>
      </c>
      <c r="G145" s="241" t="s">
        <v>377</v>
      </c>
      <c r="H145" s="242">
        <v>5</v>
      </c>
      <c r="I145" s="243"/>
      <c r="J145" s="244">
        <f>ROUND(I145*H145,2)</f>
        <v>0</v>
      </c>
      <c r="K145" s="240" t="s">
        <v>181</v>
      </c>
      <c r="L145" s="245"/>
      <c r="M145" s="246" t="s">
        <v>21</v>
      </c>
      <c r="N145" s="247" t="s">
        <v>43</v>
      </c>
      <c r="O145" s="42"/>
      <c r="P145" s="202">
        <f>O145*H145</f>
        <v>0</v>
      </c>
      <c r="Q145" s="202">
        <v>6.4000000000000001E-2</v>
      </c>
      <c r="R145" s="202">
        <f>Q145*H145</f>
        <v>0.32</v>
      </c>
      <c r="S145" s="202">
        <v>0</v>
      </c>
      <c r="T145" s="203">
        <f>S145*H145</f>
        <v>0</v>
      </c>
      <c r="AR145" s="24" t="s">
        <v>208</v>
      </c>
      <c r="AT145" s="24" t="s">
        <v>369</v>
      </c>
      <c r="AU145" s="24" t="s">
        <v>82</v>
      </c>
      <c r="AY145" s="24" t="s">
        <v>164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80</v>
      </c>
      <c r="BK145" s="204">
        <f>ROUND(I145*H145,2)</f>
        <v>0</v>
      </c>
      <c r="BL145" s="24" t="s">
        <v>171</v>
      </c>
      <c r="BM145" s="24" t="s">
        <v>698</v>
      </c>
    </row>
    <row r="146" spans="2:65" s="1" customFormat="1" ht="31.5" customHeight="1">
      <c r="B146" s="41"/>
      <c r="C146" s="193" t="s">
        <v>439</v>
      </c>
      <c r="D146" s="193" t="s">
        <v>167</v>
      </c>
      <c r="E146" s="194" t="s">
        <v>598</v>
      </c>
      <c r="F146" s="195" t="s">
        <v>599</v>
      </c>
      <c r="G146" s="196" t="s">
        <v>314</v>
      </c>
      <c r="H146" s="197">
        <v>0.52900000000000003</v>
      </c>
      <c r="I146" s="198"/>
      <c r="J146" s="199">
        <f>ROUND(I146*H146,2)</f>
        <v>0</v>
      </c>
      <c r="K146" s="195" t="s">
        <v>181</v>
      </c>
      <c r="L146" s="61"/>
      <c r="M146" s="200" t="s">
        <v>21</v>
      </c>
      <c r="N146" s="201" t="s">
        <v>43</v>
      </c>
      <c r="O146" s="42"/>
      <c r="P146" s="202">
        <f>O146*H146</f>
        <v>0</v>
      </c>
      <c r="Q146" s="202">
        <v>2.2563399999999998</v>
      </c>
      <c r="R146" s="202">
        <f>Q146*H146</f>
        <v>1.1936038599999998</v>
      </c>
      <c r="S146" s="202">
        <v>0</v>
      </c>
      <c r="T146" s="203">
        <f>S146*H146</f>
        <v>0</v>
      </c>
      <c r="AR146" s="24" t="s">
        <v>171</v>
      </c>
      <c r="AT146" s="24" t="s">
        <v>167</v>
      </c>
      <c r="AU146" s="24" t="s">
        <v>82</v>
      </c>
      <c r="AY146" s="24" t="s">
        <v>164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80</v>
      </c>
      <c r="BK146" s="204">
        <f>ROUND(I146*H146,2)</f>
        <v>0</v>
      </c>
      <c r="BL146" s="24" t="s">
        <v>171</v>
      </c>
      <c r="BM146" s="24" t="s">
        <v>600</v>
      </c>
    </row>
    <row r="147" spans="2:65" s="11" customFormat="1" ht="13.5">
      <c r="B147" s="213"/>
      <c r="C147" s="214"/>
      <c r="D147" s="205" t="s">
        <v>326</v>
      </c>
      <c r="E147" s="224" t="s">
        <v>21</v>
      </c>
      <c r="F147" s="225" t="s">
        <v>779</v>
      </c>
      <c r="G147" s="214"/>
      <c r="H147" s="226">
        <v>0.52900000000000003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326</v>
      </c>
      <c r="AU147" s="223" t="s">
        <v>82</v>
      </c>
      <c r="AV147" s="11" t="s">
        <v>82</v>
      </c>
      <c r="AW147" s="11" t="s">
        <v>35</v>
      </c>
      <c r="AX147" s="11" t="s">
        <v>72</v>
      </c>
      <c r="AY147" s="223" t="s">
        <v>164</v>
      </c>
    </row>
    <row r="148" spans="2:65" s="12" customFormat="1" ht="13.5">
      <c r="B148" s="227"/>
      <c r="C148" s="228"/>
      <c r="D148" s="205" t="s">
        <v>326</v>
      </c>
      <c r="E148" s="272" t="s">
        <v>21</v>
      </c>
      <c r="F148" s="273" t="s">
        <v>357</v>
      </c>
      <c r="G148" s="228"/>
      <c r="H148" s="274">
        <v>0.52900000000000003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326</v>
      </c>
      <c r="AU148" s="237" t="s">
        <v>82</v>
      </c>
      <c r="AV148" s="12" t="s">
        <v>171</v>
      </c>
      <c r="AW148" s="12" t="s">
        <v>35</v>
      </c>
      <c r="AX148" s="12" t="s">
        <v>80</v>
      </c>
      <c r="AY148" s="237" t="s">
        <v>164</v>
      </c>
    </row>
    <row r="149" spans="2:65" s="10" customFormat="1" ht="22.35" customHeight="1">
      <c r="B149" s="176"/>
      <c r="C149" s="177"/>
      <c r="D149" s="190" t="s">
        <v>71</v>
      </c>
      <c r="E149" s="191" t="s">
        <v>626</v>
      </c>
      <c r="F149" s="191" t="s">
        <v>627</v>
      </c>
      <c r="G149" s="177"/>
      <c r="H149" s="177"/>
      <c r="I149" s="180"/>
      <c r="J149" s="192">
        <f>BK149</f>
        <v>0</v>
      </c>
      <c r="K149" s="177"/>
      <c r="L149" s="182"/>
      <c r="M149" s="183"/>
      <c r="N149" s="184"/>
      <c r="O149" s="184"/>
      <c r="P149" s="185">
        <f>SUM(P150:P158)</f>
        <v>0</v>
      </c>
      <c r="Q149" s="184"/>
      <c r="R149" s="185">
        <f>SUM(R150:R158)</f>
        <v>0</v>
      </c>
      <c r="S149" s="184"/>
      <c r="T149" s="186">
        <f>SUM(T150:T158)</f>
        <v>0</v>
      </c>
      <c r="AR149" s="187" t="s">
        <v>80</v>
      </c>
      <c r="AT149" s="188" t="s">
        <v>71</v>
      </c>
      <c r="AU149" s="188" t="s">
        <v>82</v>
      </c>
      <c r="AY149" s="187" t="s">
        <v>164</v>
      </c>
      <c r="BK149" s="189">
        <f>SUM(BK150:BK158)</f>
        <v>0</v>
      </c>
    </row>
    <row r="150" spans="2:65" s="1" customFormat="1" ht="31.5" customHeight="1">
      <c r="B150" s="41"/>
      <c r="C150" s="193" t="s">
        <v>445</v>
      </c>
      <c r="D150" s="193" t="s">
        <v>167</v>
      </c>
      <c r="E150" s="194" t="s">
        <v>629</v>
      </c>
      <c r="F150" s="195" t="s">
        <v>630</v>
      </c>
      <c r="G150" s="196" t="s">
        <v>345</v>
      </c>
      <c r="H150" s="197">
        <v>158.43600000000001</v>
      </c>
      <c r="I150" s="198"/>
      <c r="J150" s="199">
        <f>ROUND(I150*H150,2)</f>
        <v>0</v>
      </c>
      <c r="K150" s="195" t="s">
        <v>181</v>
      </c>
      <c r="L150" s="61"/>
      <c r="M150" s="200" t="s">
        <v>21</v>
      </c>
      <c r="N150" s="201" t="s">
        <v>43</v>
      </c>
      <c r="O150" s="42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AR150" s="24" t="s">
        <v>171</v>
      </c>
      <c r="AT150" s="24" t="s">
        <v>167</v>
      </c>
      <c r="AU150" s="24" t="s">
        <v>185</v>
      </c>
      <c r="AY150" s="24" t="s">
        <v>164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80</v>
      </c>
      <c r="BK150" s="204">
        <f>ROUND(I150*H150,2)</f>
        <v>0</v>
      </c>
      <c r="BL150" s="24" t="s">
        <v>171</v>
      </c>
      <c r="BM150" s="24" t="s">
        <v>631</v>
      </c>
    </row>
    <row r="151" spans="2:65" s="1" customFormat="1" ht="31.5" customHeight="1">
      <c r="B151" s="41"/>
      <c r="C151" s="193" t="s">
        <v>450</v>
      </c>
      <c r="D151" s="193" t="s">
        <v>167</v>
      </c>
      <c r="E151" s="194" t="s">
        <v>633</v>
      </c>
      <c r="F151" s="195" t="s">
        <v>634</v>
      </c>
      <c r="G151" s="196" t="s">
        <v>345</v>
      </c>
      <c r="H151" s="197">
        <v>3485.5920000000001</v>
      </c>
      <c r="I151" s="198"/>
      <c r="J151" s="199">
        <f>ROUND(I151*H151,2)</f>
        <v>0</v>
      </c>
      <c r="K151" s="195" t="s">
        <v>181</v>
      </c>
      <c r="L151" s="61"/>
      <c r="M151" s="200" t="s">
        <v>21</v>
      </c>
      <c r="N151" s="201" t="s">
        <v>43</v>
      </c>
      <c r="O151" s="42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24" t="s">
        <v>171</v>
      </c>
      <c r="AT151" s="24" t="s">
        <v>167</v>
      </c>
      <c r="AU151" s="24" t="s">
        <v>185</v>
      </c>
      <c r="AY151" s="24" t="s">
        <v>164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80</v>
      </c>
      <c r="BK151" s="204">
        <f>ROUND(I151*H151,2)</f>
        <v>0</v>
      </c>
      <c r="BL151" s="24" t="s">
        <v>171</v>
      </c>
      <c r="BM151" s="24" t="s">
        <v>635</v>
      </c>
    </row>
    <row r="152" spans="2:65" s="1" customFormat="1" ht="27">
      <c r="B152" s="41"/>
      <c r="C152" s="63"/>
      <c r="D152" s="205" t="s">
        <v>173</v>
      </c>
      <c r="E152" s="63"/>
      <c r="F152" s="206" t="s">
        <v>636</v>
      </c>
      <c r="G152" s="63"/>
      <c r="H152" s="63"/>
      <c r="I152" s="163"/>
      <c r="J152" s="63"/>
      <c r="K152" s="63"/>
      <c r="L152" s="61"/>
      <c r="M152" s="207"/>
      <c r="N152" s="42"/>
      <c r="O152" s="42"/>
      <c r="P152" s="42"/>
      <c r="Q152" s="42"/>
      <c r="R152" s="42"/>
      <c r="S152" s="42"/>
      <c r="T152" s="78"/>
      <c r="AT152" s="24" t="s">
        <v>173</v>
      </c>
      <c r="AU152" s="24" t="s">
        <v>185</v>
      </c>
    </row>
    <row r="153" spans="2:65" s="11" customFormat="1" ht="13.5">
      <c r="B153" s="213"/>
      <c r="C153" s="214"/>
      <c r="D153" s="208" t="s">
        <v>326</v>
      </c>
      <c r="E153" s="214"/>
      <c r="F153" s="216" t="s">
        <v>780</v>
      </c>
      <c r="G153" s="214"/>
      <c r="H153" s="217">
        <v>3485.5920000000001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326</v>
      </c>
      <c r="AU153" s="223" t="s">
        <v>185</v>
      </c>
      <c r="AV153" s="11" t="s">
        <v>82</v>
      </c>
      <c r="AW153" s="11" t="s">
        <v>6</v>
      </c>
      <c r="AX153" s="11" t="s">
        <v>80</v>
      </c>
      <c r="AY153" s="223" t="s">
        <v>164</v>
      </c>
    </row>
    <row r="154" spans="2:65" s="1" customFormat="1" ht="22.5" customHeight="1">
      <c r="B154" s="41"/>
      <c r="C154" s="193" t="s">
        <v>454</v>
      </c>
      <c r="D154" s="193" t="s">
        <v>167</v>
      </c>
      <c r="E154" s="194" t="s">
        <v>639</v>
      </c>
      <c r="F154" s="195" t="s">
        <v>640</v>
      </c>
      <c r="G154" s="196" t="s">
        <v>345</v>
      </c>
      <c r="H154" s="197">
        <v>158.43600000000001</v>
      </c>
      <c r="I154" s="198"/>
      <c r="J154" s="199">
        <f>ROUND(I154*H154,2)</f>
        <v>0</v>
      </c>
      <c r="K154" s="195" t="s">
        <v>181</v>
      </c>
      <c r="L154" s="61"/>
      <c r="M154" s="200" t="s">
        <v>21</v>
      </c>
      <c r="N154" s="201" t="s">
        <v>43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4" t="s">
        <v>171</v>
      </c>
      <c r="AT154" s="24" t="s">
        <v>167</v>
      </c>
      <c r="AU154" s="24" t="s">
        <v>185</v>
      </c>
      <c r="AY154" s="24" t="s">
        <v>164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80</v>
      </c>
      <c r="BK154" s="204">
        <f>ROUND(I154*H154,2)</f>
        <v>0</v>
      </c>
      <c r="BL154" s="24" t="s">
        <v>171</v>
      </c>
      <c r="BM154" s="24" t="s">
        <v>641</v>
      </c>
    </row>
    <row r="155" spans="2:65" s="1" customFormat="1" ht="22.5" customHeight="1">
      <c r="B155" s="41"/>
      <c r="C155" s="193" t="s">
        <v>458</v>
      </c>
      <c r="D155" s="193" t="s">
        <v>167</v>
      </c>
      <c r="E155" s="194" t="s">
        <v>729</v>
      </c>
      <c r="F155" s="195" t="s">
        <v>730</v>
      </c>
      <c r="G155" s="196" t="s">
        <v>345</v>
      </c>
      <c r="H155" s="197">
        <v>60.143999999999998</v>
      </c>
      <c r="I155" s="198"/>
      <c r="J155" s="199">
        <f>ROUND(I155*H155,2)</f>
        <v>0</v>
      </c>
      <c r="K155" s="195" t="s">
        <v>181</v>
      </c>
      <c r="L155" s="61"/>
      <c r="M155" s="200" t="s">
        <v>21</v>
      </c>
      <c r="N155" s="201" t="s">
        <v>43</v>
      </c>
      <c r="O155" s="42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24" t="s">
        <v>171</v>
      </c>
      <c r="AT155" s="24" t="s">
        <v>167</v>
      </c>
      <c r="AU155" s="24" t="s">
        <v>185</v>
      </c>
      <c r="AY155" s="24" t="s">
        <v>164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80</v>
      </c>
      <c r="BK155" s="204">
        <f>ROUND(I155*H155,2)</f>
        <v>0</v>
      </c>
      <c r="BL155" s="24" t="s">
        <v>171</v>
      </c>
      <c r="BM155" s="24" t="s">
        <v>781</v>
      </c>
    </row>
    <row r="156" spans="2:65" s="11" customFormat="1" ht="13.5">
      <c r="B156" s="213"/>
      <c r="C156" s="214"/>
      <c r="D156" s="208" t="s">
        <v>326</v>
      </c>
      <c r="E156" s="215" t="s">
        <v>21</v>
      </c>
      <c r="F156" s="216" t="s">
        <v>782</v>
      </c>
      <c r="G156" s="214"/>
      <c r="H156" s="217">
        <v>60.143999999999998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326</v>
      </c>
      <c r="AU156" s="223" t="s">
        <v>185</v>
      </c>
      <c r="AV156" s="11" t="s">
        <v>82</v>
      </c>
      <c r="AW156" s="11" t="s">
        <v>35</v>
      </c>
      <c r="AX156" s="11" t="s">
        <v>80</v>
      </c>
      <c r="AY156" s="223" t="s">
        <v>164</v>
      </c>
    </row>
    <row r="157" spans="2:65" s="1" customFormat="1" ht="22.5" customHeight="1">
      <c r="B157" s="41"/>
      <c r="C157" s="193" t="s">
        <v>464</v>
      </c>
      <c r="D157" s="193" t="s">
        <v>167</v>
      </c>
      <c r="E157" s="194" t="s">
        <v>647</v>
      </c>
      <c r="F157" s="195" t="s">
        <v>648</v>
      </c>
      <c r="G157" s="196" t="s">
        <v>345</v>
      </c>
      <c r="H157" s="197">
        <v>98.293000000000006</v>
      </c>
      <c r="I157" s="198"/>
      <c r="J157" s="199">
        <f>ROUND(I157*H157,2)</f>
        <v>0</v>
      </c>
      <c r="K157" s="195" t="s">
        <v>21</v>
      </c>
      <c r="L157" s="61"/>
      <c r="M157" s="200" t="s">
        <v>21</v>
      </c>
      <c r="N157" s="201" t="s">
        <v>43</v>
      </c>
      <c r="O157" s="42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AR157" s="24" t="s">
        <v>171</v>
      </c>
      <c r="AT157" s="24" t="s">
        <v>167</v>
      </c>
      <c r="AU157" s="24" t="s">
        <v>185</v>
      </c>
      <c r="AY157" s="24" t="s">
        <v>164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24" t="s">
        <v>80</v>
      </c>
      <c r="BK157" s="204">
        <f>ROUND(I157*H157,2)</f>
        <v>0</v>
      </c>
      <c r="BL157" s="24" t="s">
        <v>171</v>
      </c>
      <c r="BM157" s="24" t="s">
        <v>649</v>
      </c>
    </row>
    <row r="158" spans="2:65" s="11" customFormat="1" ht="13.5">
      <c r="B158" s="213"/>
      <c r="C158" s="214"/>
      <c r="D158" s="205" t="s">
        <v>326</v>
      </c>
      <c r="E158" s="224" t="s">
        <v>21</v>
      </c>
      <c r="F158" s="225" t="s">
        <v>783</v>
      </c>
      <c r="G158" s="214"/>
      <c r="H158" s="226">
        <v>98.293000000000006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326</v>
      </c>
      <c r="AU158" s="223" t="s">
        <v>185</v>
      </c>
      <c r="AV158" s="11" t="s">
        <v>82</v>
      </c>
      <c r="AW158" s="11" t="s">
        <v>35</v>
      </c>
      <c r="AX158" s="11" t="s">
        <v>80</v>
      </c>
      <c r="AY158" s="223" t="s">
        <v>164</v>
      </c>
    </row>
    <row r="159" spans="2:65" s="10" customFormat="1" ht="29.85" customHeight="1">
      <c r="B159" s="176"/>
      <c r="C159" s="177"/>
      <c r="D159" s="190" t="s">
        <v>71</v>
      </c>
      <c r="E159" s="191" t="s">
        <v>784</v>
      </c>
      <c r="F159" s="191" t="s">
        <v>621</v>
      </c>
      <c r="G159" s="177"/>
      <c r="H159" s="177"/>
      <c r="I159" s="180"/>
      <c r="J159" s="192">
        <f>BK159</f>
        <v>0</v>
      </c>
      <c r="K159" s="177"/>
      <c r="L159" s="182"/>
      <c r="M159" s="183"/>
      <c r="N159" s="184"/>
      <c r="O159" s="184"/>
      <c r="P159" s="185">
        <f>P160</f>
        <v>0</v>
      </c>
      <c r="Q159" s="184"/>
      <c r="R159" s="185">
        <f>R160</f>
        <v>0</v>
      </c>
      <c r="S159" s="184"/>
      <c r="T159" s="186">
        <f>T160</f>
        <v>0</v>
      </c>
      <c r="AR159" s="187" t="s">
        <v>80</v>
      </c>
      <c r="AT159" s="188" t="s">
        <v>71</v>
      </c>
      <c r="AU159" s="188" t="s">
        <v>80</v>
      </c>
      <c r="AY159" s="187" t="s">
        <v>164</v>
      </c>
      <c r="BK159" s="189">
        <f>BK160</f>
        <v>0</v>
      </c>
    </row>
    <row r="160" spans="2:65" s="1" customFormat="1" ht="31.5" customHeight="1">
      <c r="B160" s="41"/>
      <c r="C160" s="193" t="s">
        <v>468</v>
      </c>
      <c r="D160" s="193" t="s">
        <v>167</v>
      </c>
      <c r="E160" s="194" t="s">
        <v>785</v>
      </c>
      <c r="F160" s="195" t="s">
        <v>786</v>
      </c>
      <c r="G160" s="196" t="s">
        <v>345</v>
      </c>
      <c r="H160" s="197">
        <v>50.853999999999999</v>
      </c>
      <c r="I160" s="198"/>
      <c r="J160" s="199">
        <f>ROUND(I160*H160,2)</f>
        <v>0</v>
      </c>
      <c r="K160" s="195" t="s">
        <v>181</v>
      </c>
      <c r="L160" s="61"/>
      <c r="M160" s="200" t="s">
        <v>21</v>
      </c>
      <c r="N160" s="275" t="s">
        <v>43</v>
      </c>
      <c r="O160" s="211"/>
      <c r="P160" s="276">
        <f>O160*H160</f>
        <v>0</v>
      </c>
      <c r="Q160" s="276">
        <v>0</v>
      </c>
      <c r="R160" s="276">
        <f>Q160*H160</f>
        <v>0</v>
      </c>
      <c r="S160" s="276">
        <v>0</v>
      </c>
      <c r="T160" s="277">
        <f>S160*H160</f>
        <v>0</v>
      </c>
      <c r="AR160" s="24" t="s">
        <v>171</v>
      </c>
      <c r="AT160" s="24" t="s">
        <v>167</v>
      </c>
      <c r="AU160" s="24" t="s">
        <v>82</v>
      </c>
      <c r="AY160" s="24" t="s">
        <v>164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80</v>
      </c>
      <c r="BK160" s="204">
        <f>ROUND(I160*H160,2)</f>
        <v>0</v>
      </c>
      <c r="BL160" s="24" t="s">
        <v>171</v>
      </c>
      <c r="BM160" s="24" t="s">
        <v>787</v>
      </c>
    </row>
    <row r="161" spans="2:12" s="1" customFormat="1" ht="6.95" customHeight="1">
      <c r="B161" s="56"/>
      <c r="C161" s="57"/>
      <c r="D161" s="57"/>
      <c r="E161" s="57"/>
      <c r="F161" s="57"/>
      <c r="G161" s="57"/>
      <c r="H161" s="57"/>
      <c r="I161" s="139"/>
      <c r="J161" s="57"/>
      <c r="K161" s="57"/>
      <c r="L161" s="61"/>
    </row>
  </sheetData>
  <sheetProtection password="CC35" sheet="1" objects="1" scenarios="1" formatCells="0" formatColumns="0" formatRows="0" sort="0" autoFilter="0"/>
  <autoFilter ref="C81:K160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788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98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ROUND(SUM(BE82:BE185), 2)</f>
        <v>0</v>
      </c>
      <c r="G30" s="42"/>
      <c r="H30" s="42"/>
      <c r="I30" s="131">
        <v>0.21</v>
      </c>
      <c r="J30" s="130">
        <f>ROUND(ROUND((SUM(BE82:BE185)),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ROUND(SUM(BF82:BF185), 2)</f>
        <v>0</v>
      </c>
      <c r="G31" s="42"/>
      <c r="H31" s="42"/>
      <c r="I31" s="131">
        <v>0.15</v>
      </c>
      <c r="J31" s="130">
        <f>ROUND(ROUND((SUM(BF82:BF185)),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ROUND(SUM(BG82:BG185),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ROUND(SUM(BH82:BH185),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ROUND(SUM(BI82:BI185),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104 - Parkoviště v ulici Pražská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J122</f>
        <v>0</v>
      </c>
      <c r="K59" s="162"/>
    </row>
    <row r="60" spans="2:47" s="8" customFormat="1" ht="19.899999999999999" customHeight="1">
      <c r="B60" s="156"/>
      <c r="C60" s="157"/>
      <c r="D60" s="158" t="s">
        <v>297</v>
      </c>
      <c r="E60" s="159"/>
      <c r="F60" s="159"/>
      <c r="G60" s="159"/>
      <c r="H60" s="159"/>
      <c r="I60" s="160"/>
      <c r="J60" s="161">
        <f>J139</f>
        <v>0</v>
      </c>
      <c r="K60" s="162"/>
    </row>
    <row r="61" spans="2:47" s="8" customFormat="1" ht="14.85" customHeight="1">
      <c r="B61" s="156"/>
      <c r="C61" s="157"/>
      <c r="D61" s="158" t="s">
        <v>734</v>
      </c>
      <c r="E61" s="159"/>
      <c r="F61" s="159"/>
      <c r="G61" s="159"/>
      <c r="H61" s="159"/>
      <c r="I61" s="160"/>
      <c r="J61" s="161">
        <f>J172</f>
        <v>0</v>
      </c>
      <c r="K61" s="162"/>
    </row>
    <row r="62" spans="2:47" s="8" customFormat="1" ht="19.899999999999999" customHeight="1">
      <c r="B62" s="156"/>
      <c r="C62" s="157"/>
      <c r="D62" s="158" t="s">
        <v>735</v>
      </c>
      <c r="E62" s="159"/>
      <c r="F62" s="159"/>
      <c r="G62" s="159"/>
      <c r="H62" s="159"/>
      <c r="I62" s="160"/>
      <c r="J62" s="161">
        <f>J184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402" t="str">
        <f>E7</f>
        <v>Kruhový objezd na silnici II/608 ulice Teplická v Postřižíně</v>
      </c>
      <c r="F72" s="403"/>
      <c r="G72" s="403"/>
      <c r="H72" s="403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8" t="str">
        <f>E9</f>
        <v xml:space="preserve">SO 104 - Parkoviště v ulici Pražská </v>
      </c>
      <c r="F74" s="404"/>
      <c r="G74" s="404"/>
      <c r="H74" s="404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Postřižín</v>
      </c>
      <c r="G76" s="63"/>
      <c r="H76" s="63"/>
      <c r="I76" s="165" t="s">
        <v>25</v>
      </c>
      <c r="J76" s="73" t="str">
        <f>IF(J12="","",J12)</f>
        <v>5. 8. 2018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Středočeský kraj</v>
      </c>
      <c r="G78" s="63"/>
      <c r="H78" s="63"/>
      <c r="I78" s="165" t="s">
        <v>33</v>
      </c>
      <c r="J78" s="164" t="str">
        <f>E21</f>
        <v>Ing. arch. Martin Jirovský, PhD., MBA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149</v>
      </c>
      <c r="D81" s="168" t="s">
        <v>57</v>
      </c>
      <c r="E81" s="168" t="s">
        <v>53</v>
      </c>
      <c r="F81" s="168" t="s">
        <v>150</v>
      </c>
      <c r="G81" s="168" t="s">
        <v>151</v>
      </c>
      <c r="H81" s="168" t="s">
        <v>152</v>
      </c>
      <c r="I81" s="169" t="s">
        <v>153</v>
      </c>
      <c r="J81" s="168" t="s">
        <v>135</v>
      </c>
      <c r="K81" s="170" t="s">
        <v>154</v>
      </c>
      <c r="L81" s="171"/>
      <c r="M81" s="81" t="s">
        <v>155</v>
      </c>
      <c r="N81" s="82" t="s">
        <v>42</v>
      </c>
      <c r="O81" s="82" t="s">
        <v>156</v>
      </c>
      <c r="P81" s="82" t="s">
        <v>157</v>
      </c>
      <c r="Q81" s="82" t="s">
        <v>158</v>
      </c>
      <c r="R81" s="82" t="s">
        <v>159</v>
      </c>
      <c r="S81" s="82" t="s">
        <v>160</v>
      </c>
      <c r="T81" s="83" t="s">
        <v>161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105.27213816</v>
      </c>
      <c r="S82" s="85"/>
      <c r="T82" s="174">
        <f>T83</f>
        <v>325.702</v>
      </c>
      <c r="AT82" s="24" t="s">
        <v>71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162</v>
      </c>
      <c r="F83" s="179" t="s">
        <v>163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P84+P122+P139+P184</f>
        <v>0</v>
      </c>
      <c r="Q83" s="184"/>
      <c r="R83" s="185">
        <f>R84+R122+R139+R184</f>
        <v>105.27213816</v>
      </c>
      <c r="S83" s="184"/>
      <c r="T83" s="186">
        <f>T84+T122+T139+T184</f>
        <v>325.702</v>
      </c>
      <c r="AR83" s="187" t="s">
        <v>80</v>
      </c>
      <c r="AT83" s="188" t="s">
        <v>71</v>
      </c>
      <c r="AU83" s="188" t="s">
        <v>72</v>
      </c>
      <c r="AY83" s="187" t="s">
        <v>164</v>
      </c>
      <c r="BK83" s="189">
        <f>BK84+BK122+BK139+BK184</f>
        <v>0</v>
      </c>
    </row>
    <row r="84" spans="2:65" s="10" customFormat="1" ht="19.899999999999999" customHeight="1">
      <c r="B84" s="176"/>
      <c r="C84" s="177"/>
      <c r="D84" s="190" t="s">
        <v>71</v>
      </c>
      <c r="E84" s="191" t="s">
        <v>80</v>
      </c>
      <c r="F84" s="191" t="s">
        <v>300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SUM(P85:P121)</f>
        <v>0</v>
      </c>
      <c r="Q84" s="184"/>
      <c r="R84" s="185">
        <f>SUM(R85:R121)</f>
        <v>2.0440000000000002E-3</v>
      </c>
      <c r="S84" s="184"/>
      <c r="T84" s="186">
        <f>SUM(T85:T121)</f>
        <v>324.10199999999998</v>
      </c>
      <c r="AR84" s="187" t="s">
        <v>80</v>
      </c>
      <c r="AT84" s="188" t="s">
        <v>71</v>
      </c>
      <c r="AU84" s="188" t="s">
        <v>80</v>
      </c>
      <c r="AY84" s="187" t="s">
        <v>164</v>
      </c>
      <c r="BK84" s="189">
        <f>SUM(BK85:BK121)</f>
        <v>0</v>
      </c>
    </row>
    <row r="85" spans="2:65" s="1" customFormat="1" ht="44.25" customHeight="1">
      <c r="B85" s="41"/>
      <c r="C85" s="193" t="s">
        <v>80</v>
      </c>
      <c r="D85" s="193" t="s">
        <v>167</v>
      </c>
      <c r="E85" s="194" t="s">
        <v>305</v>
      </c>
      <c r="F85" s="195" t="s">
        <v>306</v>
      </c>
      <c r="G85" s="196" t="s">
        <v>303</v>
      </c>
      <c r="H85" s="197">
        <v>385.19</v>
      </c>
      <c r="I85" s="198"/>
      <c r="J85" s="199">
        <f>ROUND(I85*H85,2)</f>
        <v>0</v>
      </c>
      <c r="K85" s="195" t="s">
        <v>181</v>
      </c>
      <c r="L85" s="61"/>
      <c r="M85" s="200" t="s">
        <v>21</v>
      </c>
      <c r="N85" s="201" t="s">
        <v>43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0.57999999999999996</v>
      </c>
      <c r="T85" s="203">
        <f>S85*H85</f>
        <v>223.41019999999997</v>
      </c>
      <c r="AR85" s="24" t="s">
        <v>171</v>
      </c>
      <c r="AT85" s="24" t="s">
        <v>167</v>
      </c>
      <c r="AU85" s="24" t="s">
        <v>82</v>
      </c>
      <c r="AY85" s="24" t="s">
        <v>164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80</v>
      </c>
      <c r="BK85" s="204">
        <f>ROUND(I85*H85,2)</f>
        <v>0</v>
      </c>
      <c r="BL85" s="24" t="s">
        <v>171</v>
      </c>
      <c r="BM85" s="24" t="s">
        <v>789</v>
      </c>
    </row>
    <row r="86" spans="2:65" s="1" customFormat="1" ht="27">
      <c r="B86" s="41"/>
      <c r="C86" s="63"/>
      <c r="D86" s="208" t="s">
        <v>173</v>
      </c>
      <c r="E86" s="63"/>
      <c r="F86" s="209" t="s">
        <v>316</v>
      </c>
      <c r="G86" s="63"/>
      <c r="H86" s="63"/>
      <c r="I86" s="163"/>
      <c r="J86" s="63"/>
      <c r="K86" s="63"/>
      <c r="L86" s="61"/>
      <c r="M86" s="207"/>
      <c r="N86" s="42"/>
      <c r="O86" s="42"/>
      <c r="P86" s="42"/>
      <c r="Q86" s="42"/>
      <c r="R86" s="42"/>
      <c r="S86" s="42"/>
      <c r="T86" s="78"/>
      <c r="AT86" s="24" t="s">
        <v>173</v>
      </c>
      <c r="AU86" s="24" t="s">
        <v>82</v>
      </c>
    </row>
    <row r="87" spans="2:65" s="1" customFormat="1" ht="44.25" customHeight="1">
      <c r="B87" s="41"/>
      <c r="C87" s="193" t="s">
        <v>82</v>
      </c>
      <c r="D87" s="193" t="s">
        <v>167</v>
      </c>
      <c r="E87" s="194" t="s">
        <v>790</v>
      </c>
      <c r="F87" s="195" t="s">
        <v>791</v>
      </c>
      <c r="G87" s="196" t="s">
        <v>303</v>
      </c>
      <c r="H87" s="197">
        <v>385.19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0.22</v>
      </c>
      <c r="T87" s="203">
        <f>S87*H87</f>
        <v>84.741799999999998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792</v>
      </c>
    </row>
    <row r="88" spans="2:65" s="1" customFormat="1" ht="27">
      <c r="B88" s="41"/>
      <c r="C88" s="63"/>
      <c r="D88" s="208" t="s">
        <v>173</v>
      </c>
      <c r="E88" s="63"/>
      <c r="F88" s="209" t="s">
        <v>316</v>
      </c>
      <c r="G88" s="63"/>
      <c r="H88" s="63"/>
      <c r="I88" s="163"/>
      <c r="J88" s="63"/>
      <c r="K88" s="63"/>
      <c r="L88" s="61"/>
      <c r="M88" s="207"/>
      <c r="N88" s="42"/>
      <c r="O88" s="42"/>
      <c r="P88" s="42"/>
      <c r="Q88" s="42"/>
      <c r="R88" s="42"/>
      <c r="S88" s="42"/>
      <c r="T88" s="78"/>
      <c r="AT88" s="24" t="s">
        <v>173</v>
      </c>
      <c r="AU88" s="24" t="s">
        <v>82</v>
      </c>
    </row>
    <row r="89" spans="2:65" s="1" customFormat="1" ht="31.5" customHeight="1">
      <c r="B89" s="41"/>
      <c r="C89" s="193" t="s">
        <v>185</v>
      </c>
      <c r="D89" s="193" t="s">
        <v>167</v>
      </c>
      <c r="E89" s="194" t="s">
        <v>660</v>
      </c>
      <c r="F89" s="195" t="s">
        <v>661</v>
      </c>
      <c r="G89" s="196" t="s">
        <v>486</v>
      </c>
      <c r="H89" s="197">
        <v>55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0.28999999999999998</v>
      </c>
      <c r="T89" s="203">
        <f>S89*H89</f>
        <v>15.95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662</v>
      </c>
    </row>
    <row r="90" spans="2:65" s="1" customFormat="1" ht="31.5" customHeight="1">
      <c r="B90" s="41"/>
      <c r="C90" s="193" t="s">
        <v>171</v>
      </c>
      <c r="D90" s="193" t="s">
        <v>167</v>
      </c>
      <c r="E90" s="194" t="s">
        <v>663</v>
      </c>
      <c r="F90" s="195" t="s">
        <v>664</v>
      </c>
      <c r="G90" s="196" t="s">
        <v>314</v>
      </c>
      <c r="H90" s="197">
        <v>104.54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793</v>
      </c>
    </row>
    <row r="91" spans="2:65" s="1" customFormat="1" ht="44.25" customHeight="1">
      <c r="B91" s="41"/>
      <c r="C91" s="193" t="s">
        <v>177</v>
      </c>
      <c r="D91" s="193" t="s">
        <v>167</v>
      </c>
      <c r="E91" s="194" t="s">
        <v>320</v>
      </c>
      <c r="F91" s="195" t="s">
        <v>321</v>
      </c>
      <c r="G91" s="196" t="s">
        <v>314</v>
      </c>
      <c r="H91" s="197">
        <v>104.54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82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322</v>
      </c>
    </row>
    <row r="92" spans="2:65" s="1" customFormat="1" ht="22.5" customHeight="1">
      <c r="B92" s="41"/>
      <c r="C92" s="193" t="s">
        <v>199</v>
      </c>
      <c r="D92" s="193" t="s">
        <v>167</v>
      </c>
      <c r="E92" s="194" t="s">
        <v>323</v>
      </c>
      <c r="F92" s="195" t="s">
        <v>324</v>
      </c>
      <c r="G92" s="196" t="s">
        <v>314</v>
      </c>
      <c r="H92" s="197">
        <v>90.911000000000001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82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325</v>
      </c>
    </row>
    <row r="93" spans="2:65" s="11" customFormat="1" ht="13.5">
      <c r="B93" s="213"/>
      <c r="C93" s="214"/>
      <c r="D93" s="208" t="s">
        <v>326</v>
      </c>
      <c r="E93" s="215" t="s">
        <v>21</v>
      </c>
      <c r="F93" s="216" t="s">
        <v>794</v>
      </c>
      <c r="G93" s="214"/>
      <c r="H93" s="217">
        <v>90.911000000000001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326</v>
      </c>
      <c r="AU93" s="223" t="s">
        <v>82</v>
      </c>
      <c r="AV93" s="11" t="s">
        <v>82</v>
      </c>
      <c r="AW93" s="11" t="s">
        <v>35</v>
      </c>
      <c r="AX93" s="11" t="s">
        <v>80</v>
      </c>
      <c r="AY93" s="223" t="s">
        <v>164</v>
      </c>
    </row>
    <row r="94" spans="2:65" s="1" customFormat="1" ht="31.5" customHeight="1">
      <c r="B94" s="41"/>
      <c r="C94" s="193" t="s">
        <v>203</v>
      </c>
      <c r="D94" s="193" t="s">
        <v>167</v>
      </c>
      <c r="E94" s="194" t="s">
        <v>328</v>
      </c>
      <c r="F94" s="195" t="s">
        <v>329</v>
      </c>
      <c r="G94" s="196" t="s">
        <v>314</v>
      </c>
      <c r="H94" s="197">
        <v>1181.8430000000001</v>
      </c>
      <c r="I94" s="198"/>
      <c r="J94" s="199">
        <f>ROUND(I94*H94,2)</f>
        <v>0</v>
      </c>
      <c r="K94" s="195" t="s">
        <v>181</v>
      </c>
      <c r="L94" s="61"/>
      <c r="M94" s="200" t="s">
        <v>21</v>
      </c>
      <c r="N94" s="201" t="s">
        <v>43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171</v>
      </c>
      <c r="AT94" s="24" t="s">
        <v>167</v>
      </c>
      <c r="AU94" s="24" t="s">
        <v>82</v>
      </c>
      <c r="AY94" s="24" t="s">
        <v>164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80</v>
      </c>
      <c r="BK94" s="204">
        <f>ROUND(I94*H94,2)</f>
        <v>0</v>
      </c>
      <c r="BL94" s="24" t="s">
        <v>171</v>
      </c>
      <c r="BM94" s="24" t="s">
        <v>330</v>
      </c>
    </row>
    <row r="95" spans="2:65" s="1" customFormat="1" ht="27">
      <c r="B95" s="41"/>
      <c r="C95" s="63"/>
      <c r="D95" s="205" t="s">
        <v>173</v>
      </c>
      <c r="E95" s="63"/>
      <c r="F95" s="206" t="s">
        <v>331</v>
      </c>
      <c r="G95" s="63"/>
      <c r="H95" s="63"/>
      <c r="I95" s="163"/>
      <c r="J95" s="63"/>
      <c r="K95" s="63"/>
      <c r="L95" s="61"/>
      <c r="M95" s="207"/>
      <c r="N95" s="42"/>
      <c r="O95" s="42"/>
      <c r="P95" s="42"/>
      <c r="Q95" s="42"/>
      <c r="R95" s="42"/>
      <c r="S95" s="42"/>
      <c r="T95" s="78"/>
      <c r="AT95" s="24" t="s">
        <v>173</v>
      </c>
      <c r="AU95" s="24" t="s">
        <v>82</v>
      </c>
    </row>
    <row r="96" spans="2:65" s="11" customFormat="1" ht="13.5">
      <c r="B96" s="213"/>
      <c r="C96" s="214"/>
      <c r="D96" s="208" t="s">
        <v>326</v>
      </c>
      <c r="E96" s="214"/>
      <c r="F96" s="216" t="s">
        <v>795</v>
      </c>
      <c r="G96" s="214"/>
      <c r="H96" s="217">
        <v>1181.8430000000001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326</v>
      </c>
      <c r="AU96" s="223" t="s">
        <v>82</v>
      </c>
      <c r="AV96" s="11" t="s">
        <v>82</v>
      </c>
      <c r="AW96" s="11" t="s">
        <v>6</v>
      </c>
      <c r="AX96" s="11" t="s">
        <v>80</v>
      </c>
      <c r="AY96" s="223" t="s">
        <v>164</v>
      </c>
    </row>
    <row r="97" spans="2:65" s="1" customFormat="1" ht="31.5" customHeight="1">
      <c r="B97" s="41"/>
      <c r="C97" s="193" t="s">
        <v>208</v>
      </c>
      <c r="D97" s="193" t="s">
        <v>167</v>
      </c>
      <c r="E97" s="194" t="s">
        <v>333</v>
      </c>
      <c r="F97" s="195" t="s">
        <v>334</v>
      </c>
      <c r="G97" s="196" t="s">
        <v>314</v>
      </c>
      <c r="H97" s="197">
        <v>50</v>
      </c>
      <c r="I97" s="198"/>
      <c r="J97" s="199">
        <f>ROUND(I97*H97,2)</f>
        <v>0</v>
      </c>
      <c r="K97" s="195" t="s">
        <v>181</v>
      </c>
      <c r="L97" s="61"/>
      <c r="M97" s="200" t="s">
        <v>21</v>
      </c>
      <c r="N97" s="201" t="s">
        <v>43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171</v>
      </c>
      <c r="AT97" s="24" t="s">
        <v>167</v>
      </c>
      <c r="AU97" s="24" t="s">
        <v>82</v>
      </c>
      <c r="AY97" s="24" t="s">
        <v>164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80</v>
      </c>
      <c r="BK97" s="204">
        <f>ROUND(I97*H97,2)</f>
        <v>0</v>
      </c>
      <c r="BL97" s="24" t="s">
        <v>171</v>
      </c>
      <c r="BM97" s="24" t="s">
        <v>747</v>
      </c>
    </row>
    <row r="98" spans="2:65" s="1" customFormat="1" ht="27">
      <c r="B98" s="41"/>
      <c r="C98" s="63"/>
      <c r="D98" s="208" t="s">
        <v>173</v>
      </c>
      <c r="E98" s="63"/>
      <c r="F98" s="209" t="s">
        <v>336</v>
      </c>
      <c r="G98" s="63"/>
      <c r="H98" s="63"/>
      <c r="I98" s="163"/>
      <c r="J98" s="63"/>
      <c r="K98" s="63"/>
      <c r="L98" s="61"/>
      <c r="M98" s="207"/>
      <c r="N98" s="42"/>
      <c r="O98" s="42"/>
      <c r="P98" s="42"/>
      <c r="Q98" s="42"/>
      <c r="R98" s="42"/>
      <c r="S98" s="42"/>
      <c r="T98" s="78"/>
      <c r="AT98" s="24" t="s">
        <v>173</v>
      </c>
      <c r="AU98" s="24" t="s">
        <v>82</v>
      </c>
    </row>
    <row r="99" spans="2:65" s="1" customFormat="1" ht="22.5" customHeight="1">
      <c r="B99" s="41"/>
      <c r="C99" s="193" t="s">
        <v>165</v>
      </c>
      <c r="D99" s="193" t="s">
        <v>167</v>
      </c>
      <c r="E99" s="194" t="s">
        <v>340</v>
      </c>
      <c r="F99" s="195" t="s">
        <v>341</v>
      </c>
      <c r="G99" s="196" t="s">
        <v>314</v>
      </c>
      <c r="H99" s="197">
        <v>90.911000000000001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171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171</v>
      </c>
      <c r="BM99" s="24" t="s">
        <v>342</v>
      </c>
    </row>
    <row r="100" spans="2:65" s="1" customFormat="1" ht="22.5" customHeight="1">
      <c r="B100" s="41"/>
      <c r="C100" s="193" t="s">
        <v>215</v>
      </c>
      <c r="D100" s="193" t="s">
        <v>167</v>
      </c>
      <c r="E100" s="194" t="s">
        <v>343</v>
      </c>
      <c r="F100" s="195" t="s">
        <v>344</v>
      </c>
      <c r="G100" s="196" t="s">
        <v>345</v>
      </c>
      <c r="H100" s="197">
        <v>161.00399999999999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346</v>
      </c>
    </row>
    <row r="101" spans="2:65" s="11" customFormat="1" ht="13.5">
      <c r="B101" s="213"/>
      <c r="C101" s="214"/>
      <c r="D101" s="208" t="s">
        <v>326</v>
      </c>
      <c r="E101" s="214"/>
      <c r="F101" s="216" t="s">
        <v>796</v>
      </c>
      <c r="G101" s="214"/>
      <c r="H101" s="217">
        <v>161.00399999999999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326</v>
      </c>
      <c r="AU101" s="223" t="s">
        <v>82</v>
      </c>
      <c r="AV101" s="11" t="s">
        <v>82</v>
      </c>
      <c r="AW101" s="11" t="s">
        <v>6</v>
      </c>
      <c r="AX101" s="11" t="s">
        <v>80</v>
      </c>
      <c r="AY101" s="223" t="s">
        <v>164</v>
      </c>
    </row>
    <row r="102" spans="2:65" s="1" customFormat="1" ht="22.5" customHeight="1">
      <c r="B102" s="41"/>
      <c r="C102" s="193" t="s">
        <v>219</v>
      </c>
      <c r="D102" s="193" t="s">
        <v>167</v>
      </c>
      <c r="E102" s="194" t="s">
        <v>348</v>
      </c>
      <c r="F102" s="195" t="s">
        <v>349</v>
      </c>
      <c r="G102" s="196" t="s">
        <v>303</v>
      </c>
      <c r="H102" s="197">
        <v>274.94499999999999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350</v>
      </c>
    </row>
    <row r="103" spans="2:65" s="11" customFormat="1" ht="13.5">
      <c r="B103" s="213"/>
      <c r="C103" s="214"/>
      <c r="D103" s="205" t="s">
        <v>326</v>
      </c>
      <c r="E103" s="224" t="s">
        <v>21</v>
      </c>
      <c r="F103" s="225" t="s">
        <v>797</v>
      </c>
      <c r="G103" s="214"/>
      <c r="H103" s="226">
        <v>22.856000000000002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326</v>
      </c>
      <c r="AU103" s="223" t="s">
        <v>82</v>
      </c>
      <c r="AV103" s="11" t="s">
        <v>82</v>
      </c>
      <c r="AW103" s="11" t="s">
        <v>35</v>
      </c>
      <c r="AX103" s="11" t="s">
        <v>72</v>
      </c>
      <c r="AY103" s="223" t="s">
        <v>164</v>
      </c>
    </row>
    <row r="104" spans="2:65" s="11" customFormat="1" ht="13.5">
      <c r="B104" s="213"/>
      <c r="C104" s="214"/>
      <c r="D104" s="205" t="s">
        <v>326</v>
      </c>
      <c r="E104" s="224" t="s">
        <v>21</v>
      </c>
      <c r="F104" s="225" t="s">
        <v>798</v>
      </c>
      <c r="G104" s="214"/>
      <c r="H104" s="226">
        <v>252.089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326</v>
      </c>
      <c r="AU104" s="223" t="s">
        <v>82</v>
      </c>
      <c r="AV104" s="11" t="s">
        <v>82</v>
      </c>
      <c r="AW104" s="11" t="s">
        <v>35</v>
      </c>
      <c r="AX104" s="11" t="s">
        <v>72</v>
      </c>
      <c r="AY104" s="223" t="s">
        <v>164</v>
      </c>
    </row>
    <row r="105" spans="2:65" s="12" customFormat="1" ht="13.5">
      <c r="B105" s="227"/>
      <c r="C105" s="228"/>
      <c r="D105" s="208" t="s">
        <v>326</v>
      </c>
      <c r="E105" s="229" t="s">
        <v>21</v>
      </c>
      <c r="F105" s="230" t="s">
        <v>357</v>
      </c>
      <c r="G105" s="228"/>
      <c r="H105" s="231">
        <v>274.94499999999999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326</v>
      </c>
      <c r="AU105" s="237" t="s">
        <v>82</v>
      </c>
      <c r="AV105" s="12" t="s">
        <v>171</v>
      </c>
      <c r="AW105" s="12" t="s">
        <v>35</v>
      </c>
      <c r="AX105" s="12" t="s">
        <v>80</v>
      </c>
      <c r="AY105" s="237" t="s">
        <v>164</v>
      </c>
    </row>
    <row r="106" spans="2:65" s="1" customFormat="1" ht="44.25" customHeight="1">
      <c r="B106" s="41"/>
      <c r="C106" s="193" t="s">
        <v>225</v>
      </c>
      <c r="D106" s="193" t="s">
        <v>167</v>
      </c>
      <c r="E106" s="194" t="s">
        <v>750</v>
      </c>
      <c r="F106" s="195" t="s">
        <v>751</v>
      </c>
      <c r="G106" s="196" t="s">
        <v>303</v>
      </c>
      <c r="H106" s="197">
        <v>136.29</v>
      </c>
      <c r="I106" s="198"/>
      <c r="J106" s="199">
        <f>ROUND(I106*H106,2)</f>
        <v>0</v>
      </c>
      <c r="K106" s="195" t="s">
        <v>181</v>
      </c>
      <c r="L106" s="61"/>
      <c r="M106" s="200" t="s">
        <v>21</v>
      </c>
      <c r="N106" s="201" t="s">
        <v>43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171</v>
      </c>
      <c r="AT106" s="24" t="s">
        <v>167</v>
      </c>
      <c r="AU106" s="24" t="s">
        <v>82</v>
      </c>
      <c r="AY106" s="24" t="s">
        <v>164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80</v>
      </c>
      <c r="BK106" s="204">
        <f>ROUND(I106*H106,2)</f>
        <v>0</v>
      </c>
      <c r="BL106" s="24" t="s">
        <v>171</v>
      </c>
      <c r="BM106" s="24" t="s">
        <v>752</v>
      </c>
    </row>
    <row r="107" spans="2:65" s="1" customFormat="1" ht="31.5" customHeight="1">
      <c r="B107" s="41"/>
      <c r="C107" s="193" t="s">
        <v>229</v>
      </c>
      <c r="D107" s="193" t="s">
        <v>167</v>
      </c>
      <c r="E107" s="194" t="s">
        <v>753</v>
      </c>
      <c r="F107" s="195" t="s">
        <v>754</v>
      </c>
      <c r="G107" s="196" t="s">
        <v>303</v>
      </c>
      <c r="H107" s="197">
        <v>136.29</v>
      </c>
      <c r="I107" s="198"/>
      <c r="J107" s="199">
        <f>ROUND(I107*H107,2)</f>
        <v>0</v>
      </c>
      <c r="K107" s="195" t="s">
        <v>181</v>
      </c>
      <c r="L107" s="61"/>
      <c r="M107" s="200" t="s">
        <v>21</v>
      </c>
      <c r="N107" s="201" t="s">
        <v>43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171</v>
      </c>
      <c r="AT107" s="24" t="s">
        <v>167</v>
      </c>
      <c r="AU107" s="24" t="s">
        <v>82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755</v>
      </c>
    </row>
    <row r="108" spans="2:65" s="1" customFormat="1" ht="31.5" customHeight="1">
      <c r="B108" s="41"/>
      <c r="C108" s="193" t="s">
        <v>235</v>
      </c>
      <c r="D108" s="193" t="s">
        <v>167</v>
      </c>
      <c r="E108" s="194" t="s">
        <v>756</v>
      </c>
      <c r="F108" s="195" t="s">
        <v>757</v>
      </c>
      <c r="G108" s="196" t="s">
        <v>303</v>
      </c>
      <c r="H108" s="197">
        <v>136.29</v>
      </c>
      <c r="I108" s="198"/>
      <c r="J108" s="199">
        <f>ROUND(I108*H108,2)</f>
        <v>0</v>
      </c>
      <c r="K108" s="195" t="s">
        <v>181</v>
      </c>
      <c r="L108" s="61"/>
      <c r="M108" s="200" t="s">
        <v>21</v>
      </c>
      <c r="N108" s="201" t="s">
        <v>43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171</v>
      </c>
      <c r="AT108" s="24" t="s">
        <v>167</v>
      </c>
      <c r="AU108" s="24" t="s">
        <v>82</v>
      </c>
      <c r="AY108" s="24" t="s">
        <v>164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80</v>
      </c>
      <c r="BK108" s="204">
        <f>ROUND(I108*H108,2)</f>
        <v>0</v>
      </c>
      <c r="BL108" s="24" t="s">
        <v>171</v>
      </c>
      <c r="BM108" s="24" t="s">
        <v>758</v>
      </c>
    </row>
    <row r="109" spans="2:65" s="1" customFormat="1" ht="22.5" customHeight="1">
      <c r="B109" s="41"/>
      <c r="C109" s="238" t="s">
        <v>10</v>
      </c>
      <c r="D109" s="238" t="s">
        <v>369</v>
      </c>
      <c r="E109" s="239" t="s">
        <v>370</v>
      </c>
      <c r="F109" s="240" t="s">
        <v>371</v>
      </c>
      <c r="G109" s="241" t="s">
        <v>372</v>
      </c>
      <c r="H109" s="242">
        <v>2.044</v>
      </c>
      <c r="I109" s="243"/>
      <c r="J109" s="244">
        <f>ROUND(I109*H109,2)</f>
        <v>0</v>
      </c>
      <c r="K109" s="240" t="s">
        <v>181</v>
      </c>
      <c r="L109" s="245"/>
      <c r="M109" s="246" t="s">
        <v>21</v>
      </c>
      <c r="N109" s="247" t="s">
        <v>43</v>
      </c>
      <c r="O109" s="42"/>
      <c r="P109" s="202">
        <f>O109*H109</f>
        <v>0</v>
      </c>
      <c r="Q109" s="202">
        <v>1E-3</v>
      </c>
      <c r="R109" s="202">
        <f>Q109*H109</f>
        <v>2.0440000000000002E-3</v>
      </c>
      <c r="S109" s="202">
        <v>0</v>
      </c>
      <c r="T109" s="203">
        <f>S109*H109</f>
        <v>0</v>
      </c>
      <c r="AR109" s="24" t="s">
        <v>208</v>
      </c>
      <c r="AT109" s="24" t="s">
        <v>369</v>
      </c>
      <c r="AU109" s="24" t="s">
        <v>82</v>
      </c>
      <c r="AY109" s="24" t="s">
        <v>164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80</v>
      </c>
      <c r="BK109" s="204">
        <f>ROUND(I109*H109,2)</f>
        <v>0</v>
      </c>
      <c r="BL109" s="24" t="s">
        <v>171</v>
      </c>
      <c r="BM109" s="24" t="s">
        <v>759</v>
      </c>
    </row>
    <row r="110" spans="2:65" s="11" customFormat="1" ht="13.5">
      <c r="B110" s="213"/>
      <c r="C110" s="214"/>
      <c r="D110" s="208" t="s">
        <v>326</v>
      </c>
      <c r="E110" s="214"/>
      <c r="F110" s="216" t="s">
        <v>799</v>
      </c>
      <c r="G110" s="214"/>
      <c r="H110" s="217">
        <v>2.044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326</v>
      </c>
      <c r="AU110" s="223" t="s">
        <v>82</v>
      </c>
      <c r="AV110" s="11" t="s">
        <v>82</v>
      </c>
      <c r="AW110" s="11" t="s">
        <v>6</v>
      </c>
      <c r="AX110" s="11" t="s">
        <v>80</v>
      </c>
      <c r="AY110" s="223" t="s">
        <v>164</v>
      </c>
    </row>
    <row r="111" spans="2:65" s="1" customFormat="1" ht="22.5" customHeight="1">
      <c r="B111" s="41"/>
      <c r="C111" s="193" t="s">
        <v>243</v>
      </c>
      <c r="D111" s="193" t="s">
        <v>167</v>
      </c>
      <c r="E111" s="194" t="s">
        <v>379</v>
      </c>
      <c r="F111" s="195" t="s">
        <v>380</v>
      </c>
      <c r="G111" s="196" t="s">
        <v>303</v>
      </c>
      <c r="H111" s="197">
        <v>136.29</v>
      </c>
      <c r="I111" s="198"/>
      <c r="J111" s="199">
        <f>ROUND(I111*H111,2)</f>
        <v>0</v>
      </c>
      <c r="K111" s="195" t="s">
        <v>181</v>
      </c>
      <c r="L111" s="61"/>
      <c r="M111" s="200" t="s">
        <v>21</v>
      </c>
      <c r="N111" s="201" t="s">
        <v>43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4" t="s">
        <v>171</v>
      </c>
      <c r="AT111" s="24" t="s">
        <v>167</v>
      </c>
      <c r="AU111" s="24" t="s">
        <v>82</v>
      </c>
      <c r="AY111" s="24" t="s">
        <v>164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80</v>
      </c>
      <c r="BK111" s="204">
        <f>ROUND(I111*H111,2)</f>
        <v>0</v>
      </c>
      <c r="BL111" s="24" t="s">
        <v>171</v>
      </c>
      <c r="BM111" s="24" t="s">
        <v>761</v>
      </c>
    </row>
    <row r="112" spans="2:65" s="1" customFormat="1" ht="31.5" customHeight="1">
      <c r="B112" s="41"/>
      <c r="C112" s="193" t="s">
        <v>248</v>
      </c>
      <c r="D112" s="193" t="s">
        <v>167</v>
      </c>
      <c r="E112" s="194" t="s">
        <v>382</v>
      </c>
      <c r="F112" s="195" t="s">
        <v>383</v>
      </c>
      <c r="G112" s="196" t="s">
        <v>384</v>
      </c>
      <c r="H112" s="197">
        <v>1.4E-2</v>
      </c>
      <c r="I112" s="198"/>
      <c r="J112" s="199">
        <f>ROUND(I112*H112,2)</f>
        <v>0</v>
      </c>
      <c r="K112" s="195" t="s">
        <v>188</v>
      </c>
      <c r="L112" s="61"/>
      <c r="M112" s="200" t="s">
        <v>21</v>
      </c>
      <c r="N112" s="201" t="s">
        <v>43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171</v>
      </c>
      <c r="AT112" s="24" t="s">
        <v>167</v>
      </c>
      <c r="AU112" s="24" t="s">
        <v>82</v>
      </c>
      <c r="AY112" s="24" t="s">
        <v>164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80</v>
      </c>
      <c r="BK112" s="204">
        <f>ROUND(I112*H112,2)</f>
        <v>0</v>
      </c>
      <c r="BL112" s="24" t="s">
        <v>171</v>
      </c>
      <c r="BM112" s="24" t="s">
        <v>762</v>
      </c>
    </row>
    <row r="113" spans="2:65" s="11" customFormat="1" ht="13.5">
      <c r="B113" s="213"/>
      <c r="C113" s="214"/>
      <c r="D113" s="208" t="s">
        <v>326</v>
      </c>
      <c r="E113" s="215" t="s">
        <v>21</v>
      </c>
      <c r="F113" s="216" t="s">
        <v>800</v>
      </c>
      <c r="G113" s="214"/>
      <c r="H113" s="217">
        <v>1.4E-2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326</v>
      </c>
      <c r="AU113" s="223" t="s">
        <v>82</v>
      </c>
      <c r="AV113" s="11" t="s">
        <v>82</v>
      </c>
      <c r="AW113" s="11" t="s">
        <v>35</v>
      </c>
      <c r="AX113" s="11" t="s">
        <v>80</v>
      </c>
      <c r="AY113" s="223" t="s">
        <v>164</v>
      </c>
    </row>
    <row r="114" spans="2:65" s="1" customFormat="1" ht="31.5" customHeight="1">
      <c r="B114" s="41"/>
      <c r="C114" s="193" t="s">
        <v>253</v>
      </c>
      <c r="D114" s="193" t="s">
        <v>167</v>
      </c>
      <c r="E114" s="194" t="s">
        <v>397</v>
      </c>
      <c r="F114" s="195" t="s">
        <v>398</v>
      </c>
      <c r="G114" s="196" t="s">
        <v>303</v>
      </c>
      <c r="H114" s="197">
        <v>136.29</v>
      </c>
      <c r="I114" s="198"/>
      <c r="J114" s="199">
        <f>ROUND(I114*H114,2)</f>
        <v>0</v>
      </c>
      <c r="K114" s="195" t="s">
        <v>181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764</v>
      </c>
    </row>
    <row r="115" spans="2:65" s="1" customFormat="1" ht="27">
      <c r="B115" s="41"/>
      <c r="C115" s="63"/>
      <c r="D115" s="208" t="s">
        <v>173</v>
      </c>
      <c r="E115" s="63"/>
      <c r="F115" s="209" t="s">
        <v>400</v>
      </c>
      <c r="G115" s="63"/>
      <c r="H115" s="63"/>
      <c r="I115" s="163"/>
      <c r="J115" s="63"/>
      <c r="K115" s="63"/>
      <c r="L115" s="61"/>
      <c r="M115" s="207"/>
      <c r="N115" s="42"/>
      <c r="O115" s="42"/>
      <c r="P115" s="42"/>
      <c r="Q115" s="42"/>
      <c r="R115" s="42"/>
      <c r="S115" s="42"/>
      <c r="T115" s="78"/>
      <c r="AT115" s="24" t="s">
        <v>173</v>
      </c>
      <c r="AU115" s="24" t="s">
        <v>82</v>
      </c>
    </row>
    <row r="116" spans="2:65" s="1" customFormat="1" ht="31.5" customHeight="1">
      <c r="B116" s="41"/>
      <c r="C116" s="193" t="s">
        <v>257</v>
      </c>
      <c r="D116" s="193" t="s">
        <v>167</v>
      </c>
      <c r="E116" s="194" t="s">
        <v>401</v>
      </c>
      <c r="F116" s="195" t="s">
        <v>402</v>
      </c>
      <c r="G116" s="196" t="s">
        <v>303</v>
      </c>
      <c r="H116" s="197">
        <v>136.29</v>
      </c>
      <c r="I116" s="198"/>
      <c r="J116" s="199">
        <f>ROUND(I116*H116,2)</f>
        <v>0</v>
      </c>
      <c r="K116" s="195" t="s">
        <v>181</v>
      </c>
      <c r="L116" s="61"/>
      <c r="M116" s="200" t="s">
        <v>21</v>
      </c>
      <c r="N116" s="201" t="s">
        <v>43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171</v>
      </c>
      <c r="AT116" s="24" t="s">
        <v>167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171</v>
      </c>
      <c r="BM116" s="24" t="s">
        <v>765</v>
      </c>
    </row>
    <row r="117" spans="2:65" s="1" customFormat="1" ht="22.5" customHeight="1">
      <c r="B117" s="41"/>
      <c r="C117" s="193" t="s">
        <v>263</v>
      </c>
      <c r="D117" s="193" t="s">
        <v>167</v>
      </c>
      <c r="E117" s="194" t="s">
        <v>405</v>
      </c>
      <c r="F117" s="195" t="s">
        <v>406</v>
      </c>
      <c r="G117" s="196" t="s">
        <v>303</v>
      </c>
      <c r="H117" s="197">
        <v>136.29</v>
      </c>
      <c r="I117" s="198"/>
      <c r="J117" s="199">
        <f>ROUND(I117*H117,2)</f>
        <v>0</v>
      </c>
      <c r="K117" s="195" t="s">
        <v>181</v>
      </c>
      <c r="L117" s="61"/>
      <c r="M117" s="200" t="s">
        <v>21</v>
      </c>
      <c r="N117" s="201" t="s">
        <v>43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171</v>
      </c>
      <c r="AT117" s="24" t="s">
        <v>167</v>
      </c>
      <c r="AU117" s="24" t="s">
        <v>82</v>
      </c>
      <c r="AY117" s="24" t="s">
        <v>164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80</v>
      </c>
      <c r="BK117" s="204">
        <f>ROUND(I117*H117,2)</f>
        <v>0</v>
      </c>
      <c r="BL117" s="24" t="s">
        <v>171</v>
      </c>
      <c r="BM117" s="24" t="s">
        <v>766</v>
      </c>
    </row>
    <row r="118" spans="2:65" s="1" customFormat="1" ht="22.5" customHeight="1">
      <c r="B118" s="41"/>
      <c r="C118" s="193" t="s">
        <v>9</v>
      </c>
      <c r="D118" s="193" t="s">
        <v>167</v>
      </c>
      <c r="E118" s="194" t="s">
        <v>409</v>
      </c>
      <c r="F118" s="195" t="s">
        <v>410</v>
      </c>
      <c r="G118" s="196" t="s">
        <v>314</v>
      </c>
      <c r="H118" s="197">
        <v>0.40799999999999997</v>
      </c>
      <c r="I118" s="198"/>
      <c r="J118" s="199">
        <f>ROUND(I118*H118,2)</f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80</v>
      </c>
      <c r="BK118" s="204">
        <f>ROUND(I118*H118,2)</f>
        <v>0</v>
      </c>
      <c r="BL118" s="24" t="s">
        <v>171</v>
      </c>
      <c r="BM118" s="24" t="s">
        <v>767</v>
      </c>
    </row>
    <row r="119" spans="2:65" s="1" customFormat="1" ht="27">
      <c r="B119" s="41"/>
      <c r="C119" s="63"/>
      <c r="D119" s="205" t="s">
        <v>173</v>
      </c>
      <c r="E119" s="63"/>
      <c r="F119" s="206" t="s">
        <v>412</v>
      </c>
      <c r="G119" s="63"/>
      <c r="H119" s="63"/>
      <c r="I119" s="163"/>
      <c r="J119" s="63"/>
      <c r="K119" s="63"/>
      <c r="L119" s="61"/>
      <c r="M119" s="207"/>
      <c r="N119" s="42"/>
      <c r="O119" s="42"/>
      <c r="P119" s="42"/>
      <c r="Q119" s="42"/>
      <c r="R119" s="42"/>
      <c r="S119" s="42"/>
      <c r="T119" s="78"/>
      <c r="AT119" s="24" t="s">
        <v>173</v>
      </c>
      <c r="AU119" s="24" t="s">
        <v>82</v>
      </c>
    </row>
    <row r="120" spans="2:65" s="11" customFormat="1" ht="13.5">
      <c r="B120" s="213"/>
      <c r="C120" s="214"/>
      <c r="D120" s="205" t="s">
        <v>326</v>
      </c>
      <c r="E120" s="224" t="s">
        <v>21</v>
      </c>
      <c r="F120" s="225" t="s">
        <v>801</v>
      </c>
      <c r="G120" s="214"/>
      <c r="H120" s="226">
        <v>0.13600000000000001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326</v>
      </c>
      <c r="AU120" s="223" t="s">
        <v>82</v>
      </c>
      <c r="AV120" s="11" t="s">
        <v>82</v>
      </c>
      <c r="AW120" s="11" t="s">
        <v>35</v>
      </c>
      <c r="AX120" s="11" t="s">
        <v>80</v>
      </c>
      <c r="AY120" s="223" t="s">
        <v>164</v>
      </c>
    </row>
    <row r="121" spans="2:65" s="11" customFormat="1" ht="13.5">
      <c r="B121" s="213"/>
      <c r="C121" s="214"/>
      <c r="D121" s="205" t="s">
        <v>326</v>
      </c>
      <c r="E121" s="214"/>
      <c r="F121" s="225" t="s">
        <v>802</v>
      </c>
      <c r="G121" s="214"/>
      <c r="H121" s="226">
        <v>0.40799999999999997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326</v>
      </c>
      <c r="AU121" s="223" t="s">
        <v>82</v>
      </c>
      <c r="AV121" s="11" t="s">
        <v>82</v>
      </c>
      <c r="AW121" s="11" t="s">
        <v>6</v>
      </c>
      <c r="AX121" s="11" t="s">
        <v>80</v>
      </c>
      <c r="AY121" s="223" t="s">
        <v>164</v>
      </c>
    </row>
    <row r="122" spans="2:65" s="10" customFormat="1" ht="29.85" customHeight="1">
      <c r="B122" s="176"/>
      <c r="C122" s="177"/>
      <c r="D122" s="190" t="s">
        <v>71</v>
      </c>
      <c r="E122" s="191" t="s">
        <v>177</v>
      </c>
      <c r="F122" s="191" t="s">
        <v>415</v>
      </c>
      <c r="G122" s="177"/>
      <c r="H122" s="177"/>
      <c r="I122" s="180"/>
      <c r="J122" s="192">
        <f>BK122</f>
        <v>0</v>
      </c>
      <c r="K122" s="177"/>
      <c r="L122" s="182"/>
      <c r="M122" s="183"/>
      <c r="N122" s="184"/>
      <c r="O122" s="184"/>
      <c r="P122" s="185">
        <f>SUM(P123:P138)</f>
        <v>0</v>
      </c>
      <c r="Q122" s="184"/>
      <c r="R122" s="185">
        <f>SUM(R123:R138)</f>
        <v>76.035102179999996</v>
      </c>
      <c r="S122" s="184"/>
      <c r="T122" s="186">
        <f>SUM(T123:T138)</f>
        <v>0</v>
      </c>
      <c r="AR122" s="187" t="s">
        <v>80</v>
      </c>
      <c r="AT122" s="188" t="s">
        <v>71</v>
      </c>
      <c r="AU122" s="188" t="s">
        <v>80</v>
      </c>
      <c r="AY122" s="187" t="s">
        <v>164</v>
      </c>
      <c r="BK122" s="189">
        <f>SUM(BK123:BK138)</f>
        <v>0</v>
      </c>
    </row>
    <row r="123" spans="2:65" s="1" customFormat="1" ht="22.5" customHeight="1">
      <c r="B123" s="41"/>
      <c r="C123" s="193" t="s">
        <v>274</v>
      </c>
      <c r="D123" s="193" t="s">
        <v>167</v>
      </c>
      <c r="E123" s="194" t="s">
        <v>417</v>
      </c>
      <c r="F123" s="195" t="s">
        <v>418</v>
      </c>
      <c r="G123" s="196" t="s">
        <v>303</v>
      </c>
      <c r="H123" s="197">
        <v>274.94499999999999</v>
      </c>
      <c r="I123" s="198"/>
      <c r="J123" s="199">
        <f>ROUND(I123*H123,2)</f>
        <v>0</v>
      </c>
      <c r="K123" s="195" t="s">
        <v>21</v>
      </c>
      <c r="L123" s="61"/>
      <c r="M123" s="200" t="s">
        <v>21</v>
      </c>
      <c r="N123" s="201" t="s">
        <v>43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171</v>
      </c>
      <c r="AT123" s="24" t="s">
        <v>167</v>
      </c>
      <c r="AU123" s="24" t="s">
        <v>82</v>
      </c>
      <c r="AY123" s="24" t="s">
        <v>164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80</v>
      </c>
      <c r="BK123" s="204">
        <f>ROUND(I123*H123,2)</f>
        <v>0</v>
      </c>
      <c r="BL123" s="24" t="s">
        <v>171</v>
      </c>
      <c r="BM123" s="24" t="s">
        <v>419</v>
      </c>
    </row>
    <row r="124" spans="2:65" s="1" customFormat="1" ht="67.5">
      <c r="B124" s="41"/>
      <c r="C124" s="63"/>
      <c r="D124" s="205" t="s">
        <v>173</v>
      </c>
      <c r="E124" s="63"/>
      <c r="F124" s="206" t="s">
        <v>420</v>
      </c>
      <c r="G124" s="63"/>
      <c r="H124" s="63"/>
      <c r="I124" s="163"/>
      <c r="J124" s="63"/>
      <c r="K124" s="63"/>
      <c r="L124" s="61"/>
      <c r="M124" s="207"/>
      <c r="N124" s="42"/>
      <c r="O124" s="42"/>
      <c r="P124" s="42"/>
      <c r="Q124" s="42"/>
      <c r="R124" s="42"/>
      <c r="S124" s="42"/>
      <c r="T124" s="78"/>
      <c r="AT124" s="24" t="s">
        <v>173</v>
      </c>
      <c r="AU124" s="24" t="s">
        <v>82</v>
      </c>
    </row>
    <row r="125" spans="2:65" s="11" customFormat="1" ht="13.5">
      <c r="B125" s="213"/>
      <c r="C125" s="214"/>
      <c r="D125" s="205" t="s">
        <v>326</v>
      </c>
      <c r="E125" s="224" t="s">
        <v>21</v>
      </c>
      <c r="F125" s="225" t="s">
        <v>797</v>
      </c>
      <c r="G125" s="214"/>
      <c r="H125" s="226">
        <v>22.856000000000002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326</v>
      </c>
      <c r="AU125" s="223" t="s">
        <v>82</v>
      </c>
      <c r="AV125" s="11" t="s">
        <v>82</v>
      </c>
      <c r="AW125" s="11" t="s">
        <v>35</v>
      </c>
      <c r="AX125" s="11" t="s">
        <v>72</v>
      </c>
      <c r="AY125" s="223" t="s">
        <v>164</v>
      </c>
    </row>
    <row r="126" spans="2:65" s="11" customFormat="1" ht="13.5">
      <c r="B126" s="213"/>
      <c r="C126" s="214"/>
      <c r="D126" s="208" t="s">
        <v>326</v>
      </c>
      <c r="E126" s="215" t="s">
        <v>21</v>
      </c>
      <c r="F126" s="216" t="s">
        <v>798</v>
      </c>
      <c r="G126" s="214"/>
      <c r="H126" s="217">
        <v>252.089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326</v>
      </c>
      <c r="AU126" s="223" t="s">
        <v>82</v>
      </c>
      <c r="AV126" s="11" t="s">
        <v>82</v>
      </c>
      <c r="AW126" s="11" t="s">
        <v>35</v>
      </c>
      <c r="AX126" s="11" t="s">
        <v>72</v>
      </c>
      <c r="AY126" s="223" t="s">
        <v>164</v>
      </c>
    </row>
    <row r="127" spans="2:65" s="1" customFormat="1" ht="22.5" customHeight="1">
      <c r="B127" s="41"/>
      <c r="C127" s="193" t="s">
        <v>280</v>
      </c>
      <c r="D127" s="193" t="s">
        <v>167</v>
      </c>
      <c r="E127" s="194" t="s">
        <v>427</v>
      </c>
      <c r="F127" s="195" t="s">
        <v>428</v>
      </c>
      <c r="G127" s="196" t="s">
        <v>303</v>
      </c>
      <c r="H127" s="197">
        <v>274.94499999999999</v>
      </c>
      <c r="I127" s="198"/>
      <c r="J127" s="199">
        <f>ROUND(I127*H127,2)</f>
        <v>0</v>
      </c>
      <c r="K127" s="195" t="s">
        <v>181</v>
      </c>
      <c r="L127" s="61"/>
      <c r="M127" s="200" t="s">
        <v>21</v>
      </c>
      <c r="N127" s="201" t="s">
        <v>43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171</v>
      </c>
      <c r="AT127" s="24" t="s">
        <v>167</v>
      </c>
      <c r="AU127" s="24" t="s">
        <v>82</v>
      </c>
      <c r="AY127" s="24" t="s">
        <v>164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80</v>
      </c>
      <c r="BK127" s="204">
        <f>ROUND(I127*H127,2)</f>
        <v>0</v>
      </c>
      <c r="BL127" s="24" t="s">
        <v>171</v>
      </c>
      <c r="BM127" s="24" t="s">
        <v>429</v>
      </c>
    </row>
    <row r="128" spans="2:65" s="1" customFormat="1" ht="27">
      <c r="B128" s="41"/>
      <c r="C128" s="63"/>
      <c r="D128" s="205" t="s">
        <v>173</v>
      </c>
      <c r="E128" s="63"/>
      <c r="F128" s="206" t="s">
        <v>430</v>
      </c>
      <c r="G128" s="63"/>
      <c r="H128" s="63"/>
      <c r="I128" s="163"/>
      <c r="J128" s="63"/>
      <c r="K128" s="63"/>
      <c r="L128" s="61"/>
      <c r="M128" s="207"/>
      <c r="N128" s="42"/>
      <c r="O128" s="42"/>
      <c r="P128" s="42"/>
      <c r="Q128" s="42"/>
      <c r="R128" s="42"/>
      <c r="S128" s="42"/>
      <c r="T128" s="78"/>
      <c r="AT128" s="24" t="s">
        <v>173</v>
      </c>
      <c r="AU128" s="24" t="s">
        <v>82</v>
      </c>
    </row>
    <row r="129" spans="2:65" s="11" customFormat="1" ht="13.5">
      <c r="B129" s="213"/>
      <c r="C129" s="214"/>
      <c r="D129" s="205" t="s">
        <v>326</v>
      </c>
      <c r="E129" s="224" t="s">
        <v>21</v>
      </c>
      <c r="F129" s="225" t="s">
        <v>797</v>
      </c>
      <c r="G129" s="214"/>
      <c r="H129" s="226">
        <v>22.856000000000002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326</v>
      </c>
      <c r="AU129" s="223" t="s">
        <v>82</v>
      </c>
      <c r="AV129" s="11" t="s">
        <v>82</v>
      </c>
      <c r="AW129" s="11" t="s">
        <v>35</v>
      </c>
      <c r="AX129" s="11" t="s">
        <v>72</v>
      </c>
      <c r="AY129" s="223" t="s">
        <v>164</v>
      </c>
    </row>
    <row r="130" spans="2:65" s="11" customFormat="1" ht="13.5">
      <c r="B130" s="213"/>
      <c r="C130" s="214"/>
      <c r="D130" s="205" t="s">
        <v>326</v>
      </c>
      <c r="E130" s="224" t="s">
        <v>21</v>
      </c>
      <c r="F130" s="225" t="s">
        <v>798</v>
      </c>
      <c r="G130" s="214"/>
      <c r="H130" s="226">
        <v>252.089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326</v>
      </c>
      <c r="AU130" s="223" t="s">
        <v>82</v>
      </c>
      <c r="AV130" s="11" t="s">
        <v>82</v>
      </c>
      <c r="AW130" s="11" t="s">
        <v>35</v>
      </c>
      <c r="AX130" s="11" t="s">
        <v>72</v>
      </c>
      <c r="AY130" s="223" t="s">
        <v>164</v>
      </c>
    </row>
    <row r="131" spans="2:65" s="12" customFormat="1" ht="13.5">
      <c r="B131" s="227"/>
      <c r="C131" s="228"/>
      <c r="D131" s="208" t="s">
        <v>326</v>
      </c>
      <c r="E131" s="229" t="s">
        <v>21</v>
      </c>
      <c r="F131" s="230" t="s">
        <v>357</v>
      </c>
      <c r="G131" s="228"/>
      <c r="H131" s="231">
        <v>274.94499999999999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326</v>
      </c>
      <c r="AU131" s="237" t="s">
        <v>82</v>
      </c>
      <c r="AV131" s="12" t="s">
        <v>171</v>
      </c>
      <c r="AW131" s="12" t="s">
        <v>35</v>
      </c>
      <c r="AX131" s="12" t="s">
        <v>80</v>
      </c>
      <c r="AY131" s="237" t="s">
        <v>164</v>
      </c>
    </row>
    <row r="132" spans="2:65" s="1" customFormat="1" ht="31.5" customHeight="1">
      <c r="B132" s="41"/>
      <c r="C132" s="193" t="s">
        <v>284</v>
      </c>
      <c r="D132" s="193" t="s">
        <v>167</v>
      </c>
      <c r="E132" s="194" t="s">
        <v>440</v>
      </c>
      <c r="F132" s="195" t="s">
        <v>441</v>
      </c>
      <c r="G132" s="196" t="s">
        <v>303</v>
      </c>
      <c r="H132" s="197">
        <v>252.089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171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171</v>
      </c>
      <c r="BM132" s="24" t="s">
        <v>770</v>
      </c>
    </row>
    <row r="133" spans="2:65" s="11" customFormat="1" ht="13.5">
      <c r="B133" s="213"/>
      <c r="C133" s="214"/>
      <c r="D133" s="205" t="s">
        <v>326</v>
      </c>
      <c r="E133" s="224" t="s">
        <v>21</v>
      </c>
      <c r="F133" s="225" t="s">
        <v>798</v>
      </c>
      <c r="G133" s="214"/>
      <c r="H133" s="226">
        <v>252.089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326</v>
      </c>
      <c r="AU133" s="223" t="s">
        <v>82</v>
      </c>
      <c r="AV133" s="11" t="s">
        <v>82</v>
      </c>
      <c r="AW133" s="11" t="s">
        <v>35</v>
      </c>
      <c r="AX133" s="11" t="s">
        <v>72</v>
      </c>
      <c r="AY133" s="223" t="s">
        <v>164</v>
      </c>
    </row>
    <row r="134" spans="2:65" s="12" customFormat="1" ht="13.5">
      <c r="B134" s="227"/>
      <c r="C134" s="228"/>
      <c r="D134" s="208" t="s">
        <v>326</v>
      </c>
      <c r="E134" s="229" t="s">
        <v>21</v>
      </c>
      <c r="F134" s="230" t="s">
        <v>357</v>
      </c>
      <c r="G134" s="228"/>
      <c r="H134" s="231">
        <v>252.089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326</v>
      </c>
      <c r="AU134" s="237" t="s">
        <v>82</v>
      </c>
      <c r="AV134" s="12" t="s">
        <v>171</v>
      </c>
      <c r="AW134" s="12" t="s">
        <v>35</v>
      </c>
      <c r="AX134" s="12" t="s">
        <v>80</v>
      </c>
      <c r="AY134" s="237" t="s">
        <v>164</v>
      </c>
    </row>
    <row r="135" spans="2:65" s="1" customFormat="1" ht="57" customHeight="1">
      <c r="B135" s="41"/>
      <c r="C135" s="193" t="s">
        <v>288</v>
      </c>
      <c r="D135" s="193" t="s">
        <v>167</v>
      </c>
      <c r="E135" s="194" t="s">
        <v>473</v>
      </c>
      <c r="F135" s="195" t="s">
        <v>474</v>
      </c>
      <c r="G135" s="196" t="s">
        <v>303</v>
      </c>
      <c r="H135" s="197">
        <v>252.089</v>
      </c>
      <c r="I135" s="198"/>
      <c r="J135" s="199">
        <f>ROUND(I135*H135,2)</f>
        <v>0</v>
      </c>
      <c r="K135" s="195" t="s">
        <v>181</v>
      </c>
      <c r="L135" s="61"/>
      <c r="M135" s="200" t="s">
        <v>21</v>
      </c>
      <c r="N135" s="201" t="s">
        <v>43</v>
      </c>
      <c r="O135" s="42"/>
      <c r="P135" s="202">
        <f>O135*H135</f>
        <v>0</v>
      </c>
      <c r="Q135" s="202">
        <v>0.10362</v>
      </c>
      <c r="R135" s="202">
        <f>Q135*H135</f>
        <v>26.121462180000002</v>
      </c>
      <c r="S135" s="202">
        <v>0</v>
      </c>
      <c r="T135" s="203">
        <f>S135*H135</f>
        <v>0</v>
      </c>
      <c r="AR135" s="24" t="s">
        <v>171</v>
      </c>
      <c r="AT135" s="24" t="s">
        <v>167</v>
      </c>
      <c r="AU135" s="24" t="s">
        <v>82</v>
      </c>
      <c r="AY135" s="24" t="s">
        <v>164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80</v>
      </c>
      <c r="BK135" s="204">
        <f>ROUND(I135*H135,2)</f>
        <v>0</v>
      </c>
      <c r="BL135" s="24" t="s">
        <v>171</v>
      </c>
      <c r="BM135" s="24" t="s">
        <v>771</v>
      </c>
    </row>
    <row r="136" spans="2:65" s="1" customFormat="1" ht="22.5" customHeight="1">
      <c r="B136" s="41"/>
      <c r="C136" s="238" t="s">
        <v>404</v>
      </c>
      <c r="D136" s="238" t="s">
        <v>369</v>
      </c>
      <c r="E136" s="239" t="s">
        <v>478</v>
      </c>
      <c r="F136" s="240" t="s">
        <v>479</v>
      </c>
      <c r="G136" s="241" t="s">
        <v>303</v>
      </c>
      <c r="H136" s="242">
        <v>277.298</v>
      </c>
      <c r="I136" s="243"/>
      <c r="J136" s="244">
        <f>ROUND(I136*H136,2)</f>
        <v>0</v>
      </c>
      <c r="K136" s="240" t="s">
        <v>181</v>
      </c>
      <c r="L136" s="245"/>
      <c r="M136" s="246" t="s">
        <v>21</v>
      </c>
      <c r="N136" s="247" t="s">
        <v>43</v>
      </c>
      <c r="O136" s="42"/>
      <c r="P136" s="202">
        <f>O136*H136</f>
        <v>0</v>
      </c>
      <c r="Q136" s="202">
        <v>0.18</v>
      </c>
      <c r="R136" s="202">
        <f>Q136*H136</f>
        <v>49.913640000000001</v>
      </c>
      <c r="S136" s="202">
        <v>0</v>
      </c>
      <c r="T136" s="203">
        <f>S136*H136</f>
        <v>0</v>
      </c>
      <c r="AR136" s="24" t="s">
        <v>208</v>
      </c>
      <c r="AT136" s="24" t="s">
        <v>369</v>
      </c>
      <c r="AU136" s="24" t="s">
        <v>82</v>
      </c>
      <c r="AY136" s="24" t="s">
        <v>164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80</v>
      </c>
      <c r="BK136" s="204">
        <f>ROUND(I136*H136,2)</f>
        <v>0</v>
      </c>
      <c r="BL136" s="24" t="s">
        <v>171</v>
      </c>
      <c r="BM136" s="24" t="s">
        <v>772</v>
      </c>
    </row>
    <row r="137" spans="2:65" s="1" customFormat="1" ht="27">
      <c r="B137" s="41"/>
      <c r="C137" s="63"/>
      <c r="D137" s="205" t="s">
        <v>173</v>
      </c>
      <c r="E137" s="63"/>
      <c r="F137" s="206" t="s">
        <v>481</v>
      </c>
      <c r="G137" s="63"/>
      <c r="H137" s="63"/>
      <c r="I137" s="163"/>
      <c r="J137" s="63"/>
      <c r="K137" s="63"/>
      <c r="L137" s="61"/>
      <c r="M137" s="207"/>
      <c r="N137" s="42"/>
      <c r="O137" s="42"/>
      <c r="P137" s="42"/>
      <c r="Q137" s="42"/>
      <c r="R137" s="42"/>
      <c r="S137" s="42"/>
      <c r="T137" s="78"/>
      <c r="AT137" s="24" t="s">
        <v>173</v>
      </c>
      <c r="AU137" s="24" t="s">
        <v>82</v>
      </c>
    </row>
    <row r="138" spans="2:65" s="11" customFormat="1" ht="13.5">
      <c r="B138" s="213"/>
      <c r="C138" s="214"/>
      <c r="D138" s="205" t="s">
        <v>326</v>
      </c>
      <c r="E138" s="214"/>
      <c r="F138" s="225" t="s">
        <v>803</v>
      </c>
      <c r="G138" s="214"/>
      <c r="H138" s="226">
        <v>277.298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326</v>
      </c>
      <c r="AU138" s="223" t="s">
        <v>82</v>
      </c>
      <c r="AV138" s="11" t="s">
        <v>82</v>
      </c>
      <c r="AW138" s="11" t="s">
        <v>6</v>
      </c>
      <c r="AX138" s="11" t="s">
        <v>80</v>
      </c>
      <c r="AY138" s="223" t="s">
        <v>164</v>
      </c>
    </row>
    <row r="139" spans="2:65" s="10" customFormat="1" ht="29.85" customHeight="1">
      <c r="B139" s="176"/>
      <c r="C139" s="177"/>
      <c r="D139" s="190" t="s">
        <v>71</v>
      </c>
      <c r="E139" s="191" t="s">
        <v>165</v>
      </c>
      <c r="F139" s="191" t="s">
        <v>495</v>
      </c>
      <c r="G139" s="177"/>
      <c r="H139" s="177"/>
      <c r="I139" s="180"/>
      <c r="J139" s="192">
        <f>BK139</f>
        <v>0</v>
      </c>
      <c r="K139" s="177"/>
      <c r="L139" s="182"/>
      <c r="M139" s="183"/>
      <c r="N139" s="184"/>
      <c r="O139" s="184"/>
      <c r="P139" s="185">
        <f>P140+SUM(P141:P172)</f>
        <v>0</v>
      </c>
      <c r="Q139" s="184"/>
      <c r="R139" s="185">
        <f>R140+SUM(R141:R172)</f>
        <v>29.234991979999997</v>
      </c>
      <c r="S139" s="184"/>
      <c r="T139" s="186">
        <f>T140+SUM(T141:T172)</f>
        <v>1.6</v>
      </c>
      <c r="AR139" s="187" t="s">
        <v>80</v>
      </c>
      <c r="AT139" s="188" t="s">
        <v>71</v>
      </c>
      <c r="AU139" s="188" t="s">
        <v>80</v>
      </c>
      <c r="AY139" s="187" t="s">
        <v>164</v>
      </c>
      <c r="BK139" s="189">
        <f>BK140+SUM(BK141:BK172)</f>
        <v>0</v>
      </c>
    </row>
    <row r="140" spans="2:65" s="1" customFormat="1" ht="31.5" customHeight="1">
      <c r="B140" s="41"/>
      <c r="C140" s="193" t="s">
        <v>408</v>
      </c>
      <c r="D140" s="193" t="s">
        <v>167</v>
      </c>
      <c r="E140" s="194" t="s">
        <v>506</v>
      </c>
      <c r="F140" s="195" t="s">
        <v>507</v>
      </c>
      <c r="G140" s="196" t="s">
        <v>377</v>
      </c>
      <c r="H140" s="197">
        <v>1</v>
      </c>
      <c r="I140" s="198"/>
      <c r="J140" s="199">
        <f>ROUND(I140*H140,2)</f>
        <v>0</v>
      </c>
      <c r="K140" s="195" t="s">
        <v>181</v>
      </c>
      <c r="L140" s="61"/>
      <c r="M140" s="200" t="s">
        <v>21</v>
      </c>
      <c r="N140" s="201" t="s">
        <v>43</v>
      </c>
      <c r="O140" s="42"/>
      <c r="P140" s="202">
        <f>O140*H140</f>
        <v>0</v>
      </c>
      <c r="Q140" s="202">
        <v>6.9999999999999999E-4</v>
      </c>
      <c r="R140" s="202">
        <f>Q140*H140</f>
        <v>6.9999999999999999E-4</v>
      </c>
      <c r="S140" s="202">
        <v>0</v>
      </c>
      <c r="T140" s="203">
        <f>S140*H140</f>
        <v>0</v>
      </c>
      <c r="AR140" s="24" t="s">
        <v>171</v>
      </c>
      <c r="AT140" s="24" t="s">
        <v>167</v>
      </c>
      <c r="AU140" s="24" t="s">
        <v>82</v>
      </c>
      <c r="AY140" s="24" t="s">
        <v>164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80</v>
      </c>
      <c r="BK140" s="204">
        <f>ROUND(I140*H140,2)</f>
        <v>0</v>
      </c>
      <c r="BL140" s="24" t="s">
        <v>171</v>
      </c>
      <c r="BM140" s="24" t="s">
        <v>804</v>
      </c>
    </row>
    <row r="141" spans="2:65" s="1" customFormat="1" ht="22.5" customHeight="1">
      <c r="B141" s="41"/>
      <c r="C141" s="238" t="s">
        <v>416</v>
      </c>
      <c r="D141" s="238" t="s">
        <v>369</v>
      </c>
      <c r="E141" s="239" t="s">
        <v>805</v>
      </c>
      <c r="F141" s="240" t="s">
        <v>806</v>
      </c>
      <c r="G141" s="241" t="s">
        <v>377</v>
      </c>
      <c r="H141" s="242">
        <v>1</v>
      </c>
      <c r="I141" s="243"/>
      <c r="J141" s="244">
        <f>ROUND(I141*H141,2)</f>
        <v>0</v>
      </c>
      <c r="K141" s="240" t="s">
        <v>181</v>
      </c>
      <c r="L141" s="245"/>
      <c r="M141" s="246" t="s">
        <v>21</v>
      </c>
      <c r="N141" s="247" t="s">
        <v>43</v>
      </c>
      <c r="O141" s="42"/>
      <c r="P141" s="202">
        <f>O141*H141</f>
        <v>0</v>
      </c>
      <c r="Q141" s="202">
        <v>3.5000000000000001E-3</v>
      </c>
      <c r="R141" s="202">
        <f>Q141*H141</f>
        <v>3.5000000000000001E-3</v>
      </c>
      <c r="S141" s="202">
        <v>0</v>
      </c>
      <c r="T141" s="203">
        <f>S141*H141</f>
        <v>0</v>
      </c>
      <c r="AR141" s="24" t="s">
        <v>208</v>
      </c>
      <c r="AT141" s="24" t="s">
        <v>369</v>
      </c>
      <c r="AU141" s="24" t="s">
        <v>82</v>
      </c>
      <c r="AY141" s="24" t="s">
        <v>164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80</v>
      </c>
      <c r="BK141" s="204">
        <f>ROUND(I141*H141,2)</f>
        <v>0</v>
      </c>
      <c r="BL141" s="24" t="s">
        <v>171</v>
      </c>
      <c r="BM141" s="24" t="s">
        <v>807</v>
      </c>
    </row>
    <row r="142" spans="2:65" s="1" customFormat="1" ht="27">
      <c r="B142" s="41"/>
      <c r="C142" s="63"/>
      <c r="D142" s="208" t="s">
        <v>173</v>
      </c>
      <c r="E142" s="63"/>
      <c r="F142" s="209" t="s">
        <v>808</v>
      </c>
      <c r="G142" s="63"/>
      <c r="H142" s="63"/>
      <c r="I142" s="163"/>
      <c r="J142" s="63"/>
      <c r="K142" s="63"/>
      <c r="L142" s="61"/>
      <c r="M142" s="207"/>
      <c r="N142" s="42"/>
      <c r="O142" s="42"/>
      <c r="P142" s="42"/>
      <c r="Q142" s="42"/>
      <c r="R142" s="42"/>
      <c r="S142" s="42"/>
      <c r="T142" s="78"/>
      <c r="AT142" s="24" t="s">
        <v>173</v>
      </c>
      <c r="AU142" s="24" t="s">
        <v>82</v>
      </c>
    </row>
    <row r="143" spans="2:65" s="1" customFormat="1" ht="22.5" customHeight="1">
      <c r="B143" s="41"/>
      <c r="C143" s="193" t="s">
        <v>421</v>
      </c>
      <c r="D143" s="193" t="s">
        <v>167</v>
      </c>
      <c r="E143" s="194" t="s">
        <v>539</v>
      </c>
      <c r="F143" s="195" t="s">
        <v>540</v>
      </c>
      <c r="G143" s="196" t="s">
        <v>377</v>
      </c>
      <c r="H143" s="197">
        <v>1</v>
      </c>
      <c r="I143" s="198"/>
      <c r="J143" s="199">
        <f>ROUND(I143*H143,2)</f>
        <v>0</v>
      </c>
      <c r="K143" s="195" t="s">
        <v>181</v>
      </c>
      <c r="L143" s="61"/>
      <c r="M143" s="200" t="s">
        <v>21</v>
      </c>
      <c r="N143" s="201" t="s">
        <v>43</v>
      </c>
      <c r="O143" s="42"/>
      <c r="P143" s="202">
        <f>O143*H143</f>
        <v>0</v>
      </c>
      <c r="Q143" s="202">
        <v>0.11241</v>
      </c>
      <c r="R143" s="202">
        <f>Q143*H143</f>
        <v>0.11241</v>
      </c>
      <c r="S143" s="202">
        <v>0</v>
      </c>
      <c r="T143" s="203">
        <f>S143*H143</f>
        <v>0</v>
      </c>
      <c r="AR143" s="24" t="s">
        <v>171</v>
      </c>
      <c r="AT143" s="24" t="s">
        <v>167</v>
      </c>
      <c r="AU143" s="24" t="s">
        <v>82</v>
      </c>
      <c r="AY143" s="24" t="s">
        <v>164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80</v>
      </c>
      <c r="BK143" s="204">
        <f>ROUND(I143*H143,2)</f>
        <v>0</v>
      </c>
      <c r="BL143" s="24" t="s">
        <v>171</v>
      </c>
      <c r="BM143" s="24" t="s">
        <v>809</v>
      </c>
    </row>
    <row r="144" spans="2:65" s="1" customFormat="1" ht="22.5" customHeight="1">
      <c r="B144" s="41"/>
      <c r="C144" s="238" t="s">
        <v>426</v>
      </c>
      <c r="D144" s="238" t="s">
        <v>369</v>
      </c>
      <c r="E144" s="239" t="s">
        <v>543</v>
      </c>
      <c r="F144" s="240" t="s">
        <v>544</v>
      </c>
      <c r="G144" s="241" t="s">
        <v>377</v>
      </c>
      <c r="H144" s="242">
        <v>1</v>
      </c>
      <c r="I144" s="243"/>
      <c r="J144" s="244">
        <f>ROUND(I144*H144,2)</f>
        <v>0</v>
      </c>
      <c r="K144" s="240" t="s">
        <v>181</v>
      </c>
      <c r="L144" s="245"/>
      <c r="M144" s="246" t="s">
        <v>21</v>
      </c>
      <c r="N144" s="247" t="s">
        <v>43</v>
      </c>
      <c r="O144" s="42"/>
      <c r="P144" s="202">
        <f>O144*H144</f>
        <v>0</v>
      </c>
      <c r="Q144" s="202">
        <v>6.4999999999999997E-3</v>
      </c>
      <c r="R144" s="202">
        <f>Q144*H144</f>
        <v>6.4999999999999997E-3</v>
      </c>
      <c r="S144" s="202">
        <v>0</v>
      </c>
      <c r="T144" s="203">
        <f>S144*H144</f>
        <v>0</v>
      </c>
      <c r="AR144" s="24" t="s">
        <v>208</v>
      </c>
      <c r="AT144" s="24" t="s">
        <v>369</v>
      </c>
      <c r="AU144" s="24" t="s">
        <v>82</v>
      </c>
      <c r="AY144" s="24" t="s">
        <v>164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80</v>
      </c>
      <c r="BK144" s="204">
        <f>ROUND(I144*H144,2)</f>
        <v>0</v>
      </c>
      <c r="BL144" s="24" t="s">
        <v>171</v>
      </c>
      <c r="BM144" s="24" t="s">
        <v>810</v>
      </c>
    </row>
    <row r="145" spans="2:65" s="1" customFormat="1" ht="31.5" customHeight="1">
      <c r="B145" s="41"/>
      <c r="C145" s="193" t="s">
        <v>431</v>
      </c>
      <c r="D145" s="193" t="s">
        <v>167</v>
      </c>
      <c r="E145" s="194" t="s">
        <v>547</v>
      </c>
      <c r="F145" s="195" t="s">
        <v>548</v>
      </c>
      <c r="G145" s="196" t="s">
        <v>486</v>
      </c>
      <c r="H145" s="197">
        <v>15</v>
      </c>
      <c r="I145" s="198"/>
      <c r="J145" s="199">
        <f>ROUND(I145*H145,2)</f>
        <v>0</v>
      </c>
      <c r="K145" s="195" t="s">
        <v>181</v>
      </c>
      <c r="L145" s="61"/>
      <c r="M145" s="200" t="s">
        <v>21</v>
      </c>
      <c r="N145" s="201" t="s">
        <v>43</v>
      </c>
      <c r="O145" s="42"/>
      <c r="P145" s="202">
        <f>O145*H145</f>
        <v>0</v>
      </c>
      <c r="Q145" s="202">
        <v>1.1E-4</v>
      </c>
      <c r="R145" s="202">
        <f>Q145*H145</f>
        <v>1.65E-3</v>
      </c>
      <c r="S145" s="202">
        <v>0</v>
      </c>
      <c r="T145" s="203">
        <f>S145*H145</f>
        <v>0</v>
      </c>
      <c r="AR145" s="24" t="s">
        <v>171</v>
      </c>
      <c r="AT145" s="24" t="s">
        <v>167</v>
      </c>
      <c r="AU145" s="24" t="s">
        <v>82</v>
      </c>
      <c r="AY145" s="24" t="s">
        <v>164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80</v>
      </c>
      <c r="BK145" s="204">
        <f>ROUND(I145*H145,2)</f>
        <v>0</v>
      </c>
      <c r="BL145" s="24" t="s">
        <v>171</v>
      </c>
      <c r="BM145" s="24" t="s">
        <v>811</v>
      </c>
    </row>
    <row r="146" spans="2:65" s="1" customFormat="1" ht="31.5" customHeight="1">
      <c r="B146" s="41"/>
      <c r="C146" s="193" t="s">
        <v>439</v>
      </c>
      <c r="D146" s="193" t="s">
        <v>167</v>
      </c>
      <c r="E146" s="194" t="s">
        <v>555</v>
      </c>
      <c r="F146" s="195" t="s">
        <v>556</v>
      </c>
      <c r="G146" s="196" t="s">
        <v>303</v>
      </c>
      <c r="H146" s="197">
        <v>1.32</v>
      </c>
      <c r="I146" s="198"/>
      <c r="J146" s="199">
        <f>ROUND(I146*H146,2)</f>
        <v>0</v>
      </c>
      <c r="K146" s="195" t="s">
        <v>181</v>
      </c>
      <c r="L146" s="61"/>
      <c r="M146" s="200" t="s">
        <v>21</v>
      </c>
      <c r="N146" s="201" t="s">
        <v>43</v>
      </c>
      <c r="O146" s="42"/>
      <c r="P146" s="202">
        <f>O146*H146</f>
        <v>0</v>
      </c>
      <c r="Q146" s="202">
        <v>8.4999999999999995E-4</v>
      </c>
      <c r="R146" s="202">
        <f>Q146*H146</f>
        <v>1.122E-3</v>
      </c>
      <c r="S146" s="202">
        <v>0</v>
      </c>
      <c r="T146" s="203">
        <f>S146*H146</f>
        <v>0</v>
      </c>
      <c r="AR146" s="24" t="s">
        <v>171</v>
      </c>
      <c r="AT146" s="24" t="s">
        <v>167</v>
      </c>
      <c r="AU146" s="24" t="s">
        <v>82</v>
      </c>
      <c r="AY146" s="24" t="s">
        <v>164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80</v>
      </c>
      <c r="BK146" s="204">
        <f>ROUND(I146*H146,2)</f>
        <v>0</v>
      </c>
      <c r="BL146" s="24" t="s">
        <v>171</v>
      </c>
      <c r="BM146" s="24" t="s">
        <v>812</v>
      </c>
    </row>
    <row r="147" spans="2:65" s="1" customFormat="1" ht="31.5" customHeight="1">
      <c r="B147" s="41"/>
      <c r="C147" s="193" t="s">
        <v>445</v>
      </c>
      <c r="D147" s="193" t="s">
        <v>167</v>
      </c>
      <c r="E147" s="194" t="s">
        <v>559</v>
      </c>
      <c r="F147" s="195" t="s">
        <v>560</v>
      </c>
      <c r="G147" s="196" t="s">
        <v>486</v>
      </c>
      <c r="H147" s="197">
        <v>15</v>
      </c>
      <c r="I147" s="198"/>
      <c r="J147" s="199">
        <f>ROUND(I147*H147,2)</f>
        <v>0</v>
      </c>
      <c r="K147" s="195" t="s">
        <v>181</v>
      </c>
      <c r="L147" s="61"/>
      <c r="M147" s="200" t="s">
        <v>21</v>
      </c>
      <c r="N147" s="201" t="s">
        <v>43</v>
      </c>
      <c r="O147" s="42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AR147" s="24" t="s">
        <v>171</v>
      </c>
      <c r="AT147" s="24" t="s">
        <v>167</v>
      </c>
      <c r="AU147" s="24" t="s">
        <v>82</v>
      </c>
      <c r="AY147" s="24" t="s">
        <v>164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80</v>
      </c>
      <c r="BK147" s="204">
        <f>ROUND(I147*H147,2)</f>
        <v>0</v>
      </c>
      <c r="BL147" s="24" t="s">
        <v>171</v>
      </c>
      <c r="BM147" s="24" t="s">
        <v>813</v>
      </c>
    </row>
    <row r="148" spans="2:65" s="11" customFormat="1" ht="13.5">
      <c r="B148" s="213"/>
      <c r="C148" s="214"/>
      <c r="D148" s="205" t="s">
        <v>326</v>
      </c>
      <c r="E148" s="224" t="s">
        <v>21</v>
      </c>
      <c r="F148" s="225" t="s">
        <v>814</v>
      </c>
      <c r="G148" s="214"/>
      <c r="H148" s="226">
        <v>15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326</v>
      </c>
      <c r="AU148" s="223" t="s">
        <v>82</v>
      </c>
      <c r="AV148" s="11" t="s">
        <v>82</v>
      </c>
      <c r="AW148" s="11" t="s">
        <v>35</v>
      </c>
      <c r="AX148" s="11" t="s">
        <v>72</v>
      </c>
      <c r="AY148" s="223" t="s">
        <v>164</v>
      </c>
    </row>
    <row r="149" spans="2:65" s="13" customFormat="1" ht="13.5">
      <c r="B149" s="248"/>
      <c r="C149" s="249"/>
      <c r="D149" s="205" t="s">
        <v>326</v>
      </c>
      <c r="E149" s="250" t="s">
        <v>21</v>
      </c>
      <c r="F149" s="251" t="s">
        <v>564</v>
      </c>
      <c r="G149" s="249"/>
      <c r="H149" s="252">
        <v>15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AT149" s="258" t="s">
        <v>326</v>
      </c>
      <c r="AU149" s="258" t="s">
        <v>82</v>
      </c>
      <c r="AV149" s="13" t="s">
        <v>185</v>
      </c>
      <c r="AW149" s="13" t="s">
        <v>35</v>
      </c>
      <c r="AX149" s="13" t="s">
        <v>72</v>
      </c>
      <c r="AY149" s="258" t="s">
        <v>164</v>
      </c>
    </row>
    <row r="150" spans="2:65" s="12" customFormat="1" ht="13.5">
      <c r="B150" s="227"/>
      <c r="C150" s="228"/>
      <c r="D150" s="208" t="s">
        <v>326</v>
      </c>
      <c r="E150" s="229" t="s">
        <v>21</v>
      </c>
      <c r="F150" s="230" t="s">
        <v>357</v>
      </c>
      <c r="G150" s="228"/>
      <c r="H150" s="231">
        <v>15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326</v>
      </c>
      <c r="AU150" s="237" t="s">
        <v>82</v>
      </c>
      <c r="AV150" s="12" t="s">
        <v>171</v>
      </c>
      <c r="AW150" s="12" t="s">
        <v>35</v>
      </c>
      <c r="AX150" s="12" t="s">
        <v>80</v>
      </c>
      <c r="AY150" s="237" t="s">
        <v>164</v>
      </c>
    </row>
    <row r="151" spans="2:65" s="1" customFormat="1" ht="31.5" customHeight="1">
      <c r="B151" s="41"/>
      <c r="C151" s="193" t="s">
        <v>450</v>
      </c>
      <c r="D151" s="193" t="s">
        <v>167</v>
      </c>
      <c r="E151" s="194" t="s">
        <v>568</v>
      </c>
      <c r="F151" s="195" t="s">
        <v>569</v>
      </c>
      <c r="G151" s="196" t="s">
        <v>303</v>
      </c>
      <c r="H151" s="197">
        <v>1.32</v>
      </c>
      <c r="I151" s="198"/>
      <c r="J151" s="199">
        <f>ROUND(I151*H151,2)</f>
        <v>0</v>
      </c>
      <c r="K151" s="195" t="s">
        <v>181</v>
      </c>
      <c r="L151" s="61"/>
      <c r="M151" s="200" t="s">
        <v>21</v>
      </c>
      <c r="N151" s="201" t="s">
        <v>43</v>
      </c>
      <c r="O151" s="42"/>
      <c r="P151" s="202">
        <f>O151*H151</f>
        <v>0</v>
      </c>
      <c r="Q151" s="202">
        <v>1.0000000000000001E-5</v>
      </c>
      <c r="R151" s="202">
        <f>Q151*H151</f>
        <v>1.3200000000000002E-5</v>
      </c>
      <c r="S151" s="202">
        <v>0</v>
      </c>
      <c r="T151" s="203">
        <f>S151*H151</f>
        <v>0</v>
      </c>
      <c r="AR151" s="24" t="s">
        <v>171</v>
      </c>
      <c r="AT151" s="24" t="s">
        <v>167</v>
      </c>
      <c r="AU151" s="24" t="s">
        <v>82</v>
      </c>
      <c r="AY151" s="24" t="s">
        <v>164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80</v>
      </c>
      <c r="BK151" s="204">
        <f>ROUND(I151*H151,2)</f>
        <v>0</v>
      </c>
      <c r="BL151" s="24" t="s">
        <v>171</v>
      </c>
      <c r="BM151" s="24" t="s">
        <v>815</v>
      </c>
    </row>
    <row r="152" spans="2:65" s="11" customFormat="1" ht="13.5">
      <c r="B152" s="213"/>
      <c r="C152" s="214"/>
      <c r="D152" s="208" t="s">
        <v>326</v>
      </c>
      <c r="E152" s="215" t="s">
        <v>21</v>
      </c>
      <c r="F152" s="216" t="s">
        <v>816</v>
      </c>
      <c r="G152" s="214"/>
      <c r="H152" s="217">
        <v>1.32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326</v>
      </c>
      <c r="AU152" s="223" t="s">
        <v>82</v>
      </c>
      <c r="AV152" s="11" t="s">
        <v>82</v>
      </c>
      <c r="AW152" s="11" t="s">
        <v>35</v>
      </c>
      <c r="AX152" s="11" t="s">
        <v>80</v>
      </c>
      <c r="AY152" s="223" t="s">
        <v>164</v>
      </c>
    </row>
    <row r="153" spans="2:65" s="1" customFormat="1" ht="44.25" customHeight="1">
      <c r="B153" s="41"/>
      <c r="C153" s="193" t="s">
        <v>454</v>
      </c>
      <c r="D153" s="193" t="s">
        <v>167</v>
      </c>
      <c r="E153" s="194" t="s">
        <v>573</v>
      </c>
      <c r="F153" s="195" t="s">
        <v>574</v>
      </c>
      <c r="G153" s="196" t="s">
        <v>486</v>
      </c>
      <c r="H153" s="197">
        <v>104.675</v>
      </c>
      <c r="I153" s="198"/>
      <c r="J153" s="199">
        <f>ROUND(I153*H153,2)</f>
        <v>0</v>
      </c>
      <c r="K153" s="195" t="s">
        <v>21</v>
      </c>
      <c r="L153" s="61"/>
      <c r="M153" s="200" t="s">
        <v>21</v>
      </c>
      <c r="N153" s="201" t="s">
        <v>43</v>
      </c>
      <c r="O153" s="42"/>
      <c r="P153" s="202">
        <f>O153*H153</f>
        <v>0</v>
      </c>
      <c r="Q153" s="202">
        <v>0.15540000000000001</v>
      </c>
      <c r="R153" s="202">
        <f>Q153*H153</f>
        <v>16.266494999999999</v>
      </c>
      <c r="S153" s="202">
        <v>0</v>
      </c>
      <c r="T153" s="203">
        <f>S153*H153</f>
        <v>0</v>
      </c>
      <c r="AR153" s="24" t="s">
        <v>171</v>
      </c>
      <c r="AT153" s="24" t="s">
        <v>167</v>
      </c>
      <c r="AU153" s="24" t="s">
        <v>82</v>
      </c>
      <c r="AY153" s="24" t="s">
        <v>164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80</v>
      </c>
      <c r="BK153" s="204">
        <f>ROUND(I153*H153,2)</f>
        <v>0</v>
      </c>
      <c r="BL153" s="24" t="s">
        <v>171</v>
      </c>
      <c r="BM153" s="24" t="s">
        <v>575</v>
      </c>
    </row>
    <row r="154" spans="2:65" s="11" customFormat="1" ht="27">
      <c r="B154" s="213"/>
      <c r="C154" s="214"/>
      <c r="D154" s="205" t="s">
        <v>326</v>
      </c>
      <c r="E154" s="224" t="s">
        <v>21</v>
      </c>
      <c r="F154" s="225" t="s">
        <v>817</v>
      </c>
      <c r="G154" s="214"/>
      <c r="H154" s="226">
        <v>90.49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326</v>
      </c>
      <c r="AU154" s="223" t="s">
        <v>82</v>
      </c>
      <c r="AV154" s="11" t="s">
        <v>82</v>
      </c>
      <c r="AW154" s="11" t="s">
        <v>35</v>
      </c>
      <c r="AX154" s="11" t="s">
        <v>72</v>
      </c>
      <c r="AY154" s="223" t="s">
        <v>164</v>
      </c>
    </row>
    <row r="155" spans="2:65" s="11" customFormat="1" ht="13.5">
      <c r="B155" s="213"/>
      <c r="C155" s="214"/>
      <c r="D155" s="205" t="s">
        <v>326</v>
      </c>
      <c r="E155" s="224" t="s">
        <v>21</v>
      </c>
      <c r="F155" s="225" t="s">
        <v>185</v>
      </c>
      <c r="G155" s="214"/>
      <c r="H155" s="226">
        <v>3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326</v>
      </c>
      <c r="AU155" s="223" t="s">
        <v>82</v>
      </c>
      <c r="AV155" s="11" t="s">
        <v>82</v>
      </c>
      <c r="AW155" s="11" t="s">
        <v>35</v>
      </c>
      <c r="AX155" s="11" t="s">
        <v>72</v>
      </c>
      <c r="AY155" s="223" t="s">
        <v>164</v>
      </c>
    </row>
    <row r="156" spans="2:65" s="11" customFormat="1" ht="13.5">
      <c r="B156" s="213"/>
      <c r="C156" s="214"/>
      <c r="D156" s="205" t="s">
        <v>326</v>
      </c>
      <c r="E156" s="224" t="s">
        <v>21</v>
      </c>
      <c r="F156" s="225" t="s">
        <v>818</v>
      </c>
      <c r="G156" s="214"/>
      <c r="H156" s="226">
        <v>3.51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326</v>
      </c>
      <c r="AU156" s="223" t="s">
        <v>82</v>
      </c>
      <c r="AV156" s="11" t="s">
        <v>82</v>
      </c>
      <c r="AW156" s="11" t="s">
        <v>35</v>
      </c>
      <c r="AX156" s="11" t="s">
        <v>72</v>
      </c>
      <c r="AY156" s="223" t="s">
        <v>164</v>
      </c>
    </row>
    <row r="157" spans="2:65" s="11" customFormat="1" ht="13.5">
      <c r="B157" s="213"/>
      <c r="C157" s="214"/>
      <c r="D157" s="205" t="s">
        <v>326</v>
      </c>
      <c r="E157" s="224" t="s">
        <v>21</v>
      </c>
      <c r="F157" s="225" t="s">
        <v>819</v>
      </c>
      <c r="G157" s="214"/>
      <c r="H157" s="226">
        <v>1.675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326</v>
      </c>
      <c r="AU157" s="223" t="s">
        <v>82</v>
      </c>
      <c r="AV157" s="11" t="s">
        <v>82</v>
      </c>
      <c r="AW157" s="11" t="s">
        <v>35</v>
      </c>
      <c r="AX157" s="11" t="s">
        <v>72</v>
      </c>
      <c r="AY157" s="223" t="s">
        <v>164</v>
      </c>
    </row>
    <row r="158" spans="2:65" s="11" customFormat="1" ht="13.5">
      <c r="B158" s="213"/>
      <c r="C158" s="214"/>
      <c r="D158" s="208" t="s">
        <v>326</v>
      </c>
      <c r="E158" s="215" t="s">
        <v>21</v>
      </c>
      <c r="F158" s="216" t="s">
        <v>820</v>
      </c>
      <c r="G158" s="214"/>
      <c r="H158" s="217">
        <v>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326</v>
      </c>
      <c r="AU158" s="223" t="s">
        <v>82</v>
      </c>
      <c r="AV158" s="11" t="s">
        <v>82</v>
      </c>
      <c r="AW158" s="11" t="s">
        <v>35</v>
      </c>
      <c r="AX158" s="11" t="s">
        <v>72</v>
      </c>
      <c r="AY158" s="223" t="s">
        <v>164</v>
      </c>
    </row>
    <row r="159" spans="2:65" s="1" customFormat="1" ht="22.5" customHeight="1">
      <c r="B159" s="41"/>
      <c r="C159" s="238" t="s">
        <v>458</v>
      </c>
      <c r="D159" s="238" t="s">
        <v>369</v>
      </c>
      <c r="E159" s="239" t="s">
        <v>581</v>
      </c>
      <c r="F159" s="240" t="s">
        <v>582</v>
      </c>
      <c r="G159" s="241" t="s">
        <v>377</v>
      </c>
      <c r="H159" s="242">
        <v>96</v>
      </c>
      <c r="I159" s="243"/>
      <c r="J159" s="244">
        <f>ROUND(I159*H159,2)</f>
        <v>0</v>
      </c>
      <c r="K159" s="240" t="s">
        <v>181</v>
      </c>
      <c r="L159" s="245"/>
      <c r="M159" s="246" t="s">
        <v>21</v>
      </c>
      <c r="N159" s="247" t="s">
        <v>43</v>
      </c>
      <c r="O159" s="42"/>
      <c r="P159" s="202">
        <f>O159*H159</f>
        <v>0</v>
      </c>
      <c r="Q159" s="202">
        <v>8.2100000000000006E-2</v>
      </c>
      <c r="R159" s="202">
        <f>Q159*H159</f>
        <v>7.8816000000000006</v>
      </c>
      <c r="S159" s="202">
        <v>0</v>
      </c>
      <c r="T159" s="203">
        <f>S159*H159</f>
        <v>0</v>
      </c>
      <c r="AR159" s="24" t="s">
        <v>208</v>
      </c>
      <c r="AT159" s="24" t="s">
        <v>369</v>
      </c>
      <c r="AU159" s="24" t="s">
        <v>82</v>
      </c>
      <c r="AY159" s="24" t="s">
        <v>164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4" t="s">
        <v>80</v>
      </c>
      <c r="BK159" s="204">
        <f>ROUND(I159*H159,2)</f>
        <v>0</v>
      </c>
      <c r="BL159" s="24" t="s">
        <v>171</v>
      </c>
      <c r="BM159" s="24" t="s">
        <v>583</v>
      </c>
    </row>
    <row r="160" spans="2:65" s="1" customFormat="1" ht="27">
      <c r="B160" s="41"/>
      <c r="C160" s="63"/>
      <c r="D160" s="208" t="s">
        <v>173</v>
      </c>
      <c r="E160" s="63"/>
      <c r="F160" s="209" t="s">
        <v>584</v>
      </c>
      <c r="G160" s="63"/>
      <c r="H160" s="63"/>
      <c r="I160" s="163"/>
      <c r="J160" s="63"/>
      <c r="K160" s="63"/>
      <c r="L160" s="61"/>
      <c r="M160" s="207"/>
      <c r="N160" s="42"/>
      <c r="O160" s="42"/>
      <c r="P160" s="42"/>
      <c r="Q160" s="42"/>
      <c r="R160" s="42"/>
      <c r="S160" s="42"/>
      <c r="T160" s="78"/>
      <c r="AT160" s="24" t="s">
        <v>173</v>
      </c>
      <c r="AU160" s="24" t="s">
        <v>82</v>
      </c>
    </row>
    <row r="161" spans="2:65" s="1" customFormat="1" ht="22.5" customHeight="1">
      <c r="B161" s="41"/>
      <c r="C161" s="238" t="s">
        <v>464</v>
      </c>
      <c r="D161" s="238" t="s">
        <v>369</v>
      </c>
      <c r="E161" s="239" t="s">
        <v>696</v>
      </c>
      <c r="F161" s="240" t="s">
        <v>697</v>
      </c>
      <c r="G161" s="241" t="s">
        <v>377</v>
      </c>
      <c r="H161" s="242">
        <v>3</v>
      </c>
      <c r="I161" s="243"/>
      <c r="J161" s="244">
        <f>ROUND(I161*H161,2)</f>
        <v>0</v>
      </c>
      <c r="K161" s="240" t="s">
        <v>181</v>
      </c>
      <c r="L161" s="245"/>
      <c r="M161" s="246" t="s">
        <v>21</v>
      </c>
      <c r="N161" s="247" t="s">
        <v>43</v>
      </c>
      <c r="O161" s="42"/>
      <c r="P161" s="202">
        <f>O161*H161</f>
        <v>0</v>
      </c>
      <c r="Q161" s="202">
        <v>6.4000000000000001E-2</v>
      </c>
      <c r="R161" s="202">
        <f>Q161*H161</f>
        <v>0.192</v>
      </c>
      <c r="S161" s="202">
        <v>0</v>
      </c>
      <c r="T161" s="203">
        <f>S161*H161</f>
        <v>0</v>
      </c>
      <c r="AR161" s="24" t="s">
        <v>208</v>
      </c>
      <c r="AT161" s="24" t="s">
        <v>369</v>
      </c>
      <c r="AU161" s="24" t="s">
        <v>82</v>
      </c>
      <c r="AY161" s="24" t="s">
        <v>164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80</v>
      </c>
      <c r="BK161" s="204">
        <f>ROUND(I161*H161,2)</f>
        <v>0</v>
      </c>
      <c r="BL161" s="24" t="s">
        <v>171</v>
      </c>
      <c r="BM161" s="24" t="s">
        <v>698</v>
      </c>
    </row>
    <row r="162" spans="2:65" s="1" customFormat="1" ht="22.5" customHeight="1">
      <c r="B162" s="41"/>
      <c r="C162" s="238" t="s">
        <v>468</v>
      </c>
      <c r="D162" s="238" t="s">
        <v>369</v>
      </c>
      <c r="E162" s="239" t="s">
        <v>586</v>
      </c>
      <c r="F162" s="240" t="s">
        <v>587</v>
      </c>
      <c r="G162" s="241" t="s">
        <v>377</v>
      </c>
      <c r="H162" s="242">
        <v>5</v>
      </c>
      <c r="I162" s="243"/>
      <c r="J162" s="244">
        <f>ROUND(I162*H162,2)</f>
        <v>0</v>
      </c>
      <c r="K162" s="240" t="s">
        <v>181</v>
      </c>
      <c r="L162" s="245"/>
      <c r="M162" s="246" t="s">
        <v>21</v>
      </c>
      <c r="N162" s="247" t="s">
        <v>43</v>
      </c>
      <c r="O162" s="42"/>
      <c r="P162" s="202">
        <f>O162*H162</f>
        <v>0</v>
      </c>
      <c r="Q162" s="202">
        <v>5.8500000000000003E-2</v>
      </c>
      <c r="R162" s="202">
        <f>Q162*H162</f>
        <v>0.29250000000000004</v>
      </c>
      <c r="S162" s="202">
        <v>0</v>
      </c>
      <c r="T162" s="203">
        <f>S162*H162</f>
        <v>0</v>
      </c>
      <c r="AR162" s="24" t="s">
        <v>208</v>
      </c>
      <c r="AT162" s="24" t="s">
        <v>369</v>
      </c>
      <c r="AU162" s="24" t="s">
        <v>82</v>
      </c>
      <c r="AY162" s="24" t="s">
        <v>164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4" t="s">
        <v>80</v>
      </c>
      <c r="BK162" s="204">
        <f>ROUND(I162*H162,2)</f>
        <v>0</v>
      </c>
      <c r="BL162" s="24" t="s">
        <v>171</v>
      </c>
      <c r="BM162" s="24" t="s">
        <v>821</v>
      </c>
    </row>
    <row r="163" spans="2:65" s="1" customFormat="1" ht="27">
      <c r="B163" s="41"/>
      <c r="C163" s="63"/>
      <c r="D163" s="208" t="s">
        <v>173</v>
      </c>
      <c r="E163" s="63"/>
      <c r="F163" s="209" t="s">
        <v>584</v>
      </c>
      <c r="G163" s="63"/>
      <c r="H163" s="63"/>
      <c r="I163" s="163"/>
      <c r="J163" s="63"/>
      <c r="K163" s="63"/>
      <c r="L163" s="61"/>
      <c r="M163" s="207"/>
      <c r="N163" s="42"/>
      <c r="O163" s="42"/>
      <c r="P163" s="42"/>
      <c r="Q163" s="42"/>
      <c r="R163" s="42"/>
      <c r="S163" s="42"/>
      <c r="T163" s="78"/>
      <c r="AT163" s="24" t="s">
        <v>173</v>
      </c>
      <c r="AU163" s="24" t="s">
        <v>82</v>
      </c>
    </row>
    <row r="164" spans="2:65" s="1" customFormat="1" ht="22.5" customHeight="1">
      <c r="B164" s="41"/>
      <c r="C164" s="238" t="s">
        <v>472</v>
      </c>
      <c r="D164" s="238" t="s">
        <v>369</v>
      </c>
      <c r="E164" s="239" t="s">
        <v>822</v>
      </c>
      <c r="F164" s="240" t="s">
        <v>823</v>
      </c>
      <c r="G164" s="241" t="s">
        <v>377</v>
      </c>
      <c r="H164" s="242">
        <v>3</v>
      </c>
      <c r="I164" s="243"/>
      <c r="J164" s="244">
        <f>ROUND(I164*H164,2)</f>
        <v>0</v>
      </c>
      <c r="K164" s="240" t="s">
        <v>181</v>
      </c>
      <c r="L164" s="245"/>
      <c r="M164" s="246" t="s">
        <v>21</v>
      </c>
      <c r="N164" s="247" t="s">
        <v>43</v>
      </c>
      <c r="O164" s="42"/>
      <c r="P164" s="202">
        <f>O164*H164</f>
        <v>0</v>
      </c>
      <c r="Q164" s="202">
        <v>7.1999999999999995E-2</v>
      </c>
      <c r="R164" s="202">
        <f>Q164*H164</f>
        <v>0.21599999999999997</v>
      </c>
      <c r="S164" s="202">
        <v>0</v>
      </c>
      <c r="T164" s="203">
        <f>S164*H164</f>
        <v>0</v>
      </c>
      <c r="AR164" s="24" t="s">
        <v>208</v>
      </c>
      <c r="AT164" s="24" t="s">
        <v>369</v>
      </c>
      <c r="AU164" s="24" t="s">
        <v>82</v>
      </c>
      <c r="AY164" s="24" t="s">
        <v>164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4" t="s">
        <v>80</v>
      </c>
      <c r="BK164" s="204">
        <f>ROUND(I164*H164,2)</f>
        <v>0</v>
      </c>
      <c r="BL164" s="24" t="s">
        <v>171</v>
      </c>
      <c r="BM164" s="24" t="s">
        <v>824</v>
      </c>
    </row>
    <row r="165" spans="2:65" s="1" customFormat="1" ht="27">
      <c r="B165" s="41"/>
      <c r="C165" s="63"/>
      <c r="D165" s="208" t="s">
        <v>173</v>
      </c>
      <c r="E165" s="63"/>
      <c r="F165" s="209" t="s">
        <v>584</v>
      </c>
      <c r="G165" s="63"/>
      <c r="H165" s="63"/>
      <c r="I165" s="163"/>
      <c r="J165" s="63"/>
      <c r="K165" s="63"/>
      <c r="L165" s="61"/>
      <c r="M165" s="207"/>
      <c r="N165" s="42"/>
      <c r="O165" s="42"/>
      <c r="P165" s="42"/>
      <c r="Q165" s="42"/>
      <c r="R165" s="42"/>
      <c r="S165" s="42"/>
      <c r="T165" s="78"/>
      <c r="AT165" s="24" t="s">
        <v>173</v>
      </c>
      <c r="AU165" s="24" t="s">
        <v>82</v>
      </c>
    </row>
    <row r="166" spans="2:65" s="1" customFormat="1" ht="22.5" customHeight="1">
      <c r="B166" s="41"/>
      <c r="C166" s="238" t="s">
        <v>477</v>
      </c>
      <c r="D166" s="238" t="s">
        <v>369</v>
      </c>
      <c r="E166" s="239" t="s">
        <v>590</v>
      </c>
      <c r="F166" s="240" t="s">
        <v>591</v>
      </c>
      <c r="G166" s="241" t="s">
        <v>377</v>
      </c>
      <c r="H166" s="242">
        <v>9</v>
      </c>
      <c r="I166" s="243"/>
      <c r="J166" s="244">
        <f>ROUND(I166*H166,2)</f>
        <v>0</v>
      </c>
      <c r="K166" s="240" t="s">
        <v>181</v>
      </c>
      <c r="L166" s="245"/>
      <c r="M166" s="246" t="s">
        <v>21</v>
      </c>
      <c r="N166" s="247" t="s">
        <v>43</v>
      </c>
      <c r="O166" s="42"/>
      <c r="P166" s="202">
        <f>O166*H166</f>
        <v>0</v>
      </c>
      <c r="Q166" s="202">
        <v>6.8000000000000005E-2</v>
      </c>
      <c r="R166" s="202">
        <f>Q166*H166</f>
        <v>0.6120000000000001</v>
      </c>
      <c r="S166" s="202">
        <v>0</v>
      </c>
      <c r="T166" s="203">
        <f>S166*H166</f>
        <v>0</v>
      </c>
      <c r="AR166" s="24" t="s">
        <v>208</v>
      </c>
      <c r="AT166" s="24" t="s">
        <v>369</v>
      </c>
      <c r="AU166" s="24" t="s">
        <v>82</v>
      </c>
      <c r="AY166" s="24" t="s">
        <v>164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80</v>
      </c>
      <c r="BK166" s="204">
        <f>ROUND(I166*H166,2)</f>
        <v>0</v>
      </c>
      <c r="BL166" s="24" t="s">
        <v>171</v>
      </c>
      <c r="BM166" s="24" t="s">
        <v>825</v>
      </c>
    </row>
    <row r="167" spans="2:65" s="1" customFormat="1" ht="27">
      <c r="B167" s="41"/>
      <c r="C167" s="63"/>
      <c r="D167" s="208" t="s">
        <v>173</v>
      </c>
      <c r="E167" s="63"/>
      <c r="F167" s="209" t="s">
        <v>584</v>
      </c>
      <c r="G167" s="63"/>
      <c r="H167" s="63"/>
      <c r="I167" s="163"/>
      <c r="J167" s="63"/>
      <c r="K167" s="63"/>
      <c r="L167" s="61"/>
      <c r="M167" s="207"/>
      <c r="N167" s="42"/>
      <c r="O167" s="42"/>
      <c r="P167" s="42"/>
      <c r="Q167" s="42"/>
      <c r="R167" s="42"/>
      <c r="S167" s="42"/>
      <c r="T167" s="78"/>
      <c r="AT167" s="24" t="s">
        <v>173</v>
      </c>
      <c r="AU167" s="24" t="s">
        <v>82</v>
      </c>
    </row>
    <row r="168" spans="2:65" s="1" customFormat="1" ht="31.5" customHeight="1">
      <c r="B168" s="41"/>
      <c r="C168" s="193" t="s">
        <v>483</v>
      </c>
      <c r="D168" s="193" t="s">
        <v>167</v>
      </c>
      <c r="E168" s="194" t="s">
        <v>598</v>
      </c>
      <c r="F168" s="195" t="s">
        <v>599</v>
      </c>
      <c r="G168" s="196" t="s">
        <v>314</v>
      </c>
      <c r="H168" s="197">
        <v>1.617</v>
      </c>
      <c r="I168" s="198"/>
      <c r="J168" s="199">
        <f>ROUND(I168*H168,2)</f>
        <v>0</v>
      </c>
      <c r="K168" s="195" t="s">
        <v>181</v>
      </c>
      <c r="L168" s="61"/>
      <c r="M168" s="200" t="s">
        <v>21</v>
      </c>
      <c r="N168" s="201" t="s">
        <v>43</v>
      </c>
      <c r="O168" s="42"/>
      <c r="P168" s="202">
        <f>O168*H168</f>
        <v>0</v>
      </c>
      <c r="Q168" s="202">
        <v>2.2563399999999998</v>
      </c>
      <c r="R168" s="202">
        <f>Q168*H168</f>
        <v>3.6485017799999997</v>
      </c>
      <c r="S168" s="202">
        <v>0</v>
      </c>
      <c r="T168" s="203">
        <f>S168*H168</f>
        <v>0</v>
      </c>
      <c r="AR168" s="24" t="s">
        <v>171</v>
      </c>
      <c r="AT168" s="24" t="s">
        <v>167</v>
      </c>
      <c r="AU168" s="24" t="s">
        <v>82</v>
      </c>
      <c r="AY168" s="24" t="s">
        <v>164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80</v>
      </c>
      <c r="BK168" s="204">
        <f>ROUND(I168*H168,2)</f>
        <v>0</v>
      </c>
      <c r="BL168" s="24" t="s">
        <v>171</v>
      </c>
      <c r="BM168" s="24" t="s">
        <v>600</v>
      </c>
    </row>
    <row r="169" spans="2:65" s="11" customFormat="1" ht="13.5">
      <c r="B169" s="213"/>
      <c r="C169" s="214"/>
      <c r="D169" s="205" t="s">
        <v>326</v>
      </c>
      <c r="E169" s="224" t="s">
        <v>21</v>
      </c>
      <c r="F169" s="225" t="s">
        <v>826</v>
      </c>
      <c r="G169" s="214"/>
      <c r="H169" s="226">
        <v>1.617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326</v>
      </c>
      <c r="AU169" s="223" t="s">
        <v>82</v>
      </c>
      <c r="AV169" s="11" t="s">
        <v>82</v>
      </c>
      <c r="AW169" s="11" t="s">
        <v>35</v>
      </c>
      <c r="AX169" s="11" t="s">
        <v>72</v>
      </c>
      <c r="AY169" s="223" t="s">
        <v>164</v>
      </c>
    </row>
    <row r="170" spans="2:65" s="12" customFormat="1" ht="13.5">
      <c r="B170" s="227"/>
      <c r="C170" s="228"/>
      <c r="D170" s="208" t="s">
        <v>326</v>
      </c>
      <c r="E170" s="229" t="s">
        <v>21</v>
      </c>
      <c r="F170" s="230" t="s">
        <v>357</v>
      </c>
      <c r="G170" s="228"/>
      <c r="H170" s="231">
        <v>1.617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326</v>
      </c>
      <c r="AU170" s="237" t="s">
        <v>82</v>
      </c>
      <c r="AV170" s="12" t="s">
        <v>171</v>
      </c>
      <c r="AW170" s="12" t="s">
        <v>35</v>
      </c>
      <c r="AX170" s="12" t="s">
        <v>80</v>
      </c>
      <c r="AY170" s="237" t="s">
        <v>164</v>
      </c>
    </row>
    <row r="171" spans="2:65" s="1" customFormat="1" ht="31.5" customHeight="1">
      <c r="B171" s="41"/>
      <c r="C171" s="193" t="s">
        <v>491</v>
      </c>
      <c r="D171" s="193" t="s">
        <v>167</v>
      </c>
      <c r="E171" s="194" t="s">
        <v>607</v>
      </c>
      <c r="F171" s="195" t="s">
        <v>608</v>
      </c>
      <c r="G171" s="196" t="s">
        <v>303</v>
      </c>
      <c r="H171" s="197">
        <v>80</v>
      </c>
      <c r="I171" s="198"/>
      <c r="J171" s="199">
        <f>ROUND(I171*H171,2)</f>
        <v>0</v>
      </c>
      <c r="K171" s="195" t="s">
        <v>181</v>
      </c>
      <c r="L171" s="61"/>
      <c r="M171" s="200" t="s">
        <v>21</v>
      </c>
      <c r="N171" s="201" t="s">
        <v>43</v>
      </c>
      <c r="O171" s="42"/>
      <c r="P171" s="202">
        <f>O171*H171</f>
        <v>0</v>
      </c>
      <c r="Q171" s="202">
        <v>0</v>
      </c>
      <c r="R171" s="202">
        <f>Q171*H171</f>
        <v>0</v>
      </c>
      <c r="S171" s="202">
        <v>0.02</v>
      </c>
      <c r="T171" s="203">
        <f>S171*H171</f>
        <v>1.6</v>
      </c>
      <c r="AR171" s="24" t="s">
        <v>171</v>
      </c>
      <c r="AT171" s="24" t="s">
        <v>167</v>
      </c>
      <c r="AU171" s="24" t="s">
        <v>82</v>
      </c>
      <c r="AY171" s="24" t="s">
        <v>164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80</v>
      </c>
      <c r="BK171" s="204">
        <f>ROUND(I171*H171,2)</f>
        <v>0</v>
      </c>
      <c r="BL171" s="24" t="s">
        <v>171</v>
      </c>
      <c r="BM171" s="24" t="s">
        <v>827</v>
      </c>
    </row>
    <row r="172" spans="2:65" s="10" customFormat="1" ht="22.35" customHeight="1">
      <c r="B172" s="176"/>
      <c r="C172" s="177"/>
      <c r="D172" s="190" t="s">
        <v>71</v>
      </c>
      <c r="E172" s="191" t="s">
        <v>626</v>
      </c>
      <c r="F172" s="191" t="s">
        <v>627</v>
      </c>
      <c r="G172" s="177"/>
      <c r="H172" s="177"/>
      <c r="I172" s="180"/>
      <c r="J172" s="192">
        <f>BK172</f>
        <v>0</v>
      </c>
      <c r="K172" s="177"/>
      <c r="L172" s="182"/>
      <c r="M172" s="183"/>
      <c r="N172" s="184"/>
      <c r="O172" s="184"/>
      <c r="P172" s="185">
        <f>SUM(P173:P183)</f>
        <v>0</v>
      </c>
      <c r="Q172" s="184"/>
      <c r="R172" s="185">
        <f>SUM(R173:R183)</f>
        <v>0</v>
      </c>
      <c r="S172" s="184"/>
      <c r="T172" s="186">
        <f>SUM(T173:T183)</f>
        <v>0</v>
      </c>
      <c r="AR172" s="187" t="s">
        <v>80</v>
      </c>
      <c r="AT172" s="188" t="s">
        <v>71</v>
      </c>
      <c r="AU172" s="188" t="s">
        <v>82</v>
      </c>
      <c r="AY172" s="187" t="s">
        <v>164</v>
      </c>
      <c r="BK172" s="189">
        <f>SUM(BK173:BK183)</f>
        <v>0</v>
      </c>
    </row>
    <row r="173" spans="2:65" s="1" customFormat="1" ht="31.5" customHeight="1">
      <c r="B173" s="41"/>
      <c r="C173" s="193" t="s">
        <v>496</v>
      </c>
      <c r="D173" s="193" t="s">
        <v>167</v>
      </c>
      <c r="E173" s="194" t="s">
        <v>629</v>
      </c>
      <c r="F173" s="195" t="s">
        <v>630</v>
      </c>
      <c r="G173" s="196" t="s">
        <v>345</v>
      </c>
      <c r="H173" s="197">
        <v>325.702</v>
      </c>
      <c r="I173" s="198"/>
      <c r="J173" s="199">
        <f>ROUND(I173*H173,2)</f>
        <v>0</v>
      </c>
      <c r="K173" s="195" t="s">
        <v>181</v>
      </c>
      <c r="L173" s="61"/>
      <c r="M173" s="200" t="s">
        <v>21</v>
      </c>
      <c r="N173" s="201" t="s">
        <v>43</v>
      </c>
      <c r="O173" s="42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24" t="s">
        <v>171</v>
      </c>
      <c r="AT173" s="24" t="s">
        <v>167</v>
      </c>
      <c r="AU173" s="24" t="s">
        <v>185</v>
      </c>
      <c r="AY173" s="24" t="s">
        <v>164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80</v>
      </c>
      <c r="BK173" s="204">
        <f>ROUND(I173*H173,2)</f>
        <v>0</v>
      </c>
      <c r="BL173" s="24" t="s">
        <v>171</v>
      </c>
      <c r="BM173" s="24" t="s">
        <v>631</v>
      </c>
    </row>
    <row r="174" spans="2:65" s="1" customFormat="1" ht="31.5" customHeight="1">
      <c r="B174" s="41"/>
      <c r="C174" s="193" t="s">
        <v>500</v>
      </c>
      <c r="D174" s="193" t="s">
        <v>167</v>
      </c>
      <c r="E174" s="194" t="s">
        <v>633</v>
      </c>
      <c r="F174" s="195" t="s">
        <v>634</v>
      </c>
      <c r="G174" s="196" t="s">
        <v>345</v>
      </c>
      <c r="H174" s="197">
        <v>7165.4440000000004</v>
      </c>
      <c r="I174" s="198"/>
      <c r="J174" s="199">
        <f>ROUND(I174*H174,2)</f>
        <v>0</v>
      </c>
      <c r="K174" s="195" t="s">
        <v>181</v>
      </c>
      <c r="L174" s="61"/>
      <c r="M174" s="200" t="s">
        <v>21</v>
      </c>
      <c r="N174" s="201" t="s">
        <v>43</v>
      </c>
      <c r="O174" s="42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AR174" s="24" t="s">
        <v>171</v>
      </c>
      <c r="AT174" s="24" t="s">
        <v>167</v>
      </c>
      <c r="AU174" s="24" t="s">
        <v>185</v>
      </c>
      <c r="AY174" s="24" t="s">
        <v>164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24" t="s">
        <v>80</v>
      </c>
      <c r="BK174" s="204">
        <f>ROUND(I174*H174,2)</f>
        <v>0</v>
      </c>
      <c r="BL174" s="24" t="s">
        <v>171</v>
      </c>
      <c r="BM174" s="24" t="s">
        <v>635</v>
      </c>
    </row>
    <row r="175" spans="2:65" s="1" customFormat="1" ht="27">
      <c r="B175" s="41"/>
      <c r="C175" s="63"/>
      <c r="D175" s="205" t="s">
        <v>173</v>
      </c>
      <c r="E175" s="63"/>
      <c r="F175" s="206" t="s">
        <v>636</v>
      </c>
      <c r="G175" s="63"/>
      <c r="H175" s="63"/>
      <c r="I175" s="163"/>
      <c r="J175" s="63"/>
      <c r="K175" s="63"/>
      <c r="L175" s="61"/>
      <c r="M175" s="207"/>
      <c r="N175" s="42"/>
      <c r="O175" s="42"/>
      <c r="P175" s="42"/>
      <c r="Q175" s="42"/>
      <c r="R175" s="42"/>
      <c r="S175" s="42"/>
      <c r="T175" s="78"/>
      <c r="AT175" s="24" t="s">
        <v>173</v>
      </c>
      <c r="AU175" s="24" t="s">
        <v>185</v>
      </c>
    </row>
    <row r="176" spans="2:65" s="11" customFormat="1" ht="13.5">
      <c r="B176" s="213"/>
      <c r="C176" s="214"/>
      <c r="D176" s="208" t="s">
        <v>326</v>
      </c>
      <c r="E176" s="214"/>
      <c r="F176" s="216" t="s">
        <v>828</v>
      </c>
      <c r="G176" s="214"/>
      <c r="H176" s="217">
        <v>7165.4440000000004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326</v>
      </c>
      <c r="AU176" s="223" t="s">
        <v>185</v>
      </c>
      <c r="AV176" s="11" t="s">
        <v>82</v>
      </c>
      <c r="AW176" s="11" t="s">
        <v>6</v>
      </c>
      <c r="AX176" s="11" t="s">
        <v>80</v>
      </c>
      <c r="AY176" s="223" t="s">
        <v>164</v>
      </c>
    </row>
    <row r="177" spans="2:65" s="1" customFormat="1" ht="22.5" customHeight="1">
      <c r="B177" s="41"/>
      <c r="C177" s="193" t="s">
        <v>505</v>
      </c>
      <c r="D177" s="193" t="s">
        <v>167</v>
      </c>
      <c r="E177" s="194" t="s">
        <v>639</v>
      </c>
      <c r="F177" s="195" t="s">
        <v>640</v>
      </c>
      <c r="G177" s="196" t="s">
        <v>345</v>
      </c>
      <c r="H177" s="197">
        <v>325.702</v>
      </c>
      <c r="I177" s="198"/>
      <c r="J177" s="199">
        <f>ROUND(I177*H177,2)</f>
        <v>0</v>
      </c>
      <c r="K177" s="195" t="s">
        <v>181</v>
      </c>
      <c r="L177" s="61"/>
      <c r="M177" s="200" t="s">
        <v>21</v>
      </c>
      <c r="N177" s="201" t="s">
        <v>43</v>
      </c>
      <c r="O177" s="42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AR177" s="24" t="s">
        <v>171</v>
      </c>
      <c r="AT177" s="24" t="s">
        <v>167</v>
      </c>
      <c r="AU177" s="24" t="s">
        <v>185</v>
      </c>
      <c r="AY177" s="24" t="s">
        <v>164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4" t="s">
        <v>80</v>
      </c>
      <c r="BK177" s="204">
        <f>ROUND(I177*H177,2)</f>
        <v>0</v>
      </c>
      <c r="BL177" s="24" t="s">
        <v>171</v>
      </c>
      <c r="BM177" s="24" t="s">
        <v>641</v>
      </c>
    </row>
    <row r="178" spans="2:65" s="1" customFormat="1" ht="31.5" customHeight="1">
      <c r="B178" s="41"/>
      <c r="C178" s="193" t="s">
        <v>509</v>
      </c>
      <c r="D178" s="193" t="s">
        <v>167</v>
      </c>
      <c r="E178" s="194" t="s">
        <v>652</v>
      </c>
      <c r="F178" s="195" t="s">
        <v>653</v>
      </c>
      <c r="G178" s="196" t="s">
        <v>345</v>
      </c>
      <c r="H178" s="197">
        <v>1.6</v>
      </c>
      <c r="I178" s="198"/>
      <c r="J178" s="199">
        <f>ROUND(I178*H178,2)</f>
        <v>0</v>
      </c>
      <c r="K178" s="195" t="s">
        <v>181</v>
      </c>
      <c r="L178" s="61"/>
      <c r="M178" s="200" t="s">
        <v>21</v>
      </c>
      <c r="N178" s="201" t="s">
        <v>43</v>
      </c>
      <c r="O178" s="42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AR178" s="24" t="s">
        <v>171</v>
      </c>
      <c r="AT178" s="24" t="s">
        <v>167</v>
      </c>
      <c r="AU178" s="24" t="s">
        <v>185</v>
      </c>
      <c r="AY178" s="24" t="s">
        <v>164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24" t="s">
        <v>80</v>
      </c>
      <c r="BK178" s="204">
        <f>ROUND(I178*H178,2)</f>
        <v>0</v>
      </c>
      <c r="BL178" s="24" t="s">
        <v>171</v>
      </c>
      <c r="BM178" s="24" t="s">
        <v>829</v>
      </c>
    </row>
    <row r="179" spans="2:65" s="1" customFormat="1" ht="27">
      <c r="B179" s="41"/>
      <c r="C179" s="63"/>
      <c r="D179" s="208" t="s">
        <v>173</v>
      </c>
      <c r="E179" s="63"/>
      <c r="F179" s="209" t="s">
        <v>655</v>
      </c>
      <c r="G179" s="63"/>
      <c r="H179" s="63"/>
      <c r="I179" s="163"/>
      <c r="J179" s="63"/>
      <c r="K179" s="63"/>
      <c r="L179" s="61"/>
      <c r="M179" s="207"/>
      <c r="N179" s="42"/>
      <c r="O179" s="42"/>
      <c r="P179" s="42"/>
      <c r="Q179" s="42"/>
      <c r="R179" s="42"/>
      <c r="S179" s="42"/>
      <c r="T179" s="78"/>
      <c r="AT179" s="24" t="s">
        <v>173</v>
      </c>
      <c r="AU179" s="24" t="s">
        <v>185</v>
      </c>
    </row>
    <row r="180" spans="2:65" s="1" customFormat="1" ht="22.5" customHeight="1">
      <c r="B180" s="41"/>
      <c r="C180" s="193" t="s">
        <v>514</v>
      </c>
      <c r="D180" s="193" t="s">
        <v>167</v>
      </c>
      <c r="E180" s="194" t="s">
        <v>729</v>
      </c>
      <c r="F180" s="195" t="s">
        <v>730</v>
      </c>
      <c r="G180" s="196" t="s">
        <v>345</v>
      </c>
      <c r="H180" s="197">
        <v>15.95</v>
      </c>
      <c r="I180" s="198"/>
      <c r="J180" s="199">
        <f>ROUND(I180*H180,2)</f>
        <v>0</v>
      </c>
      <c r="K180" s="195" t="s">
        <v>181</v>
      </c>
      <c r="L180" s="61"/>
      <c r="M180" s="200" t="s">
        <v>21</v>
      </c>
      <c r="N180" s="201" t="s">
        <v>43</v>
      </c>
      <c r="O180" s="42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AR180" s="24" t="s">
        <v>171</v>
      </c>
      <c r="AT180" s="24" t="s">
        <v>167</v>
      </c>
      <c r="AU180" s="24" t="s">
        <v>185</v>
      </c>
      <c r="AY180" s="24" t="s">
        <v>164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24" t="s">
        <v>80</v>
      </c>
      <c r="BK180" s="204">
        <f>ROUND(I180*H180,2)</f>
        <v>0</v>
      </c>
      <c r="BL180" s="24" t="s">
        <v>171</v>
      </c>
      <c r="BM180" s="24" t="s">
        <v>781</v>
      </c>
    </row>
    <row r="181" spans="2:65" s="1" customFormat="1" ht="22.5" customHeight="1">
      <c r="B181" s="41"/>
      <c r="C181" s="193" t="s">
        <v>519</v>
      </c>
      <c r="D181" s="193" t="s">
        <v>167</v>
      </c>
      <c r="E181" s="194" t="s">
        <v>643</v>
      </c>
      <c r="F181" s="195" t="s">
        <v>644</v>
      </c>
      <c r="G181" s="196" t="s">
        <v>345</v>
      </c>
      <c r="H181" s="197">
        <v>84.742000000000004</v>
      </c>
      <c r="I181" s="198"/>
      <c r="J181" s="199">
        <f>ROUND(I181*H181,2)</f>
        <v>0</v>
      </c>
      <c r="K181" s="195" t="s">
        <v>181</v>
      </c>
      <c r="L181" s="61"/>
      <c r="M181" s="200" t="s">
        <v>21</v>
      </c>
      <c r="N181" s="201" t="s">
        <v>43</v>
      </c>
      <c r="O181" s="42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AR181" s="24" t="s">
        <v>171</v>
      </c>
      <c r="AT181" s="24" t="s">
        <v>167</v>
      </c>
      <c r="AU181" s="24" t="s">
        <v>185</v>
      </c>
      <c r="AY181" s="24" t="s">
        <v>164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80</v>
      </c>
      <c r="BK181" s="204">
        <f>ROUND(I181*H181,2)</f>
        <v>0</v>
      </c>
      <c r="BL181" s="24" t="s">
        <v>171</v>
      </c>
      <c r="BM181" s="24" t="s">
        <v>830</v>
      </c>
    </row>
    <row r="182" spans="2:65" s="1" customFormat="1" ht="22.5" customHeight="1">
      <c r="B182" s="41"/>
      <c r="C182" s="193" t="s">
        <v>524</v>
      </c>
      <c r="D182" s="193" t="s">
        <v>167</v>
      </c>
      <c r="E182" s="194" t="s">
        <v>647</v>
      </c>
      <c r="F182" s="195" t="s">
        <v>648</v>
      </c>
      <c r="G182" s="196" t="s">
        <v>345</v>
      </c>
      <c r="H182" s="197">
        <v>223.41</v>
      </c>
      <c r="I182" s="198"/>
      <c r="J182" s="199">
        <f>ROUND(I182*H182,2)</f>
        <v>0</v>
      </c>
      <c r="K182" s="195" t="s">
        <v>21</v>
      </c>
      <c r="L182" s="61"/>
      <c r="M182" s="200" t="s">
        <v>21</v>
      </c>
      <c r="N182" s="201" t="s">
        <v>43</v>
      </c>
      <c r="O182" s="42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AR182" s="24" t="s">
        <v>171</v>
      </c>
      <c r="AT182" s="24" t="s">
        <v>167</v>
      </c>
      <c r="AU182" s="24" t="s">
        <v>185</v>
      </c>
      <c r="AY182" s="24" t="s">
        <v>164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4" t="s">
        <v>80</v>
      </c>
      <c r="BK182" s="204">
        <f>ROUND(I182*H182,2)</f>
        <v>0</v>
      </c>
      <c r="BL182" s="24" t="s">
        <v>171</v>
      </c>
      <c r="BM182" s="24" t="s">
        <v>649</v>
      </c>
    </row>
    <row r="183" spans="2:65" s="11" customFormat="1" ht="13.5">
      <c r="B183" s="213"/>
      <c r="C183" s="214"/>
      <c r="D183" s="205" t="s">
        <v>326</v>
      </c>
      <c r="E183" s="224" t="s">
        <v>21</v>
      </c>
      <c r="F183" s="225" t="s">
        <v>831</v>
      </c>
      <c r="G183" s="214"/>
      <c r="H183" s="226">
        <v>223.41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326</v>
      </c>
      <c r="AU183" s="223" t="s">
        <v>185</v>
      </c>
      <c r="AV183" s="11" t="s">
        <v>82</v>
      </c>
      <c r="AW183" s="11" t="s">
        <v>35</v>
      </c>
      <c r="AX183" s="11" t="s">
        <v>80</v>
      </c>
      <c r="AY183" s="223" t="s">
        <v>164</v>
      </c>
    </row>
    <row r="184" spans="2:65" s="10" customFormat="1" ht="29.85" customHeight="1">
      <c r="B184" s="176"/>
      <c r="C184" s="177"/>
      <c r="D184" s="190" t="s">
        <v>71</v>
      </c>
      <c r="E184" s="191" t="s">
        <v>784</v>
      </c>
      <c r="F184" s="191" t="s">
        <v>621</v>
      </c>
      <c r="G184" s="177"/>
      <c r="H184" s="177"/>
      <c r="I184" s="180"/>
      <c r="J184" s="192">
        <f>BK184</f>
        <v>0</v>
      </c>
      <c r="K184" s="177"/>
      <c r="L184" s="182"/>
      <c r="M184" s="183"/>
      <c r="N184" s="184"/>
      <c r="O184" s="184"/>
      <c r="P184" s="185">
        <f>P185</f>
        <v>0</v>
      </c>
      <c r="Q184" s="184"/>
      <c r="R184" s="185">
        <f>R185</f>
        <v>0</v>
      </c>
      <c r="S184" s="184"/>
      <c r="T184" s="186">
        <f>T185</f>
        <v>0</v>
      </c>
      <c r="AR184" s="187" t="s">
        <v>80</v>
      </c>
      <c r="AT184" s="188" t="s">
        <v>71</v>
      </c>
      <c r="AU184" s="188" t="s">
        <v>80</v>
      </c>
      <c r="AY184" s="187" t="s">
        <v>164</v>
      </c>
      <c r="BK184" s="189">
        <f>BK185</f>
        <v>0</v>
      </c>
    </row>
    <row r="185" spans="2:65" s="1" customFormat="1" ht="31.5" customHeight="1">
      <c r="B185" s="41"/>
      <c r="C185" s="193" t="s">
        <v>529</v>
      </c>
      <c r="D185" s="193" t="s">
        <v>167</v>
      </c>
      <c r="E185" s="194" t="s">
        <v>785</v>
      </c>
      <c r="F185" s="195" t="s">
        <v>786</v>
      </c>
      <c r="G185" s="196" t="s">
        <v>345</v>
      </c>
      <c r="H185" s="197">
        <v>105.27200000000001</v>
      </c>
      <c r="I185" s="198"/>
      <c r="J185" s="199">
        <f>ROUND(I185*H185,2)</f>
        <v>0</v>
      </c>
      <c r="K185" s="195" t="s">
        <v>181</v>
      </c>
      <c r="L185" s="61"/>
      <c r="M185" s="200" t="s">
        <v>21</v>
      </c>
      <c r="N185" s="275" t="s">
        <v>43</v>
      </c>
      <c r="O185" s="211"/>
      <c r="P185" s="276">
        <f>O185*H185</f>
        <v>0</v>
      </c>
      <c r="Q185" s="276">
        <v>0</v>
      </c>
      <c r="R185" s="276">
        <f>Q185*H185</f>
        <v>0</v>
      </c>
      <c r="S185" s="276">
        <v>0</v>
      </c>
      <c r="T185" s="277">
        <f>S185*H185</f>
        <v>0</v>
      </c>
      <c r="AR185" s="24" t="s">
        <v>171</v>
      </c>
      <c r="AT185" s="24" t="s">
        <v>167</v>
      </c>
      <c r="AU185" s="24" t="s">
        <v>82</v>
      </c>
      <c r="AY185" s="24" t="s">
        <v>164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4" t="s">
        <v>80</v>
      </c>
      <c r="BK185" s="204">
        <f>ROUND(I185*H185,2)</f>
        <v>0</v>
      </c>
      <c r="BL185" s="24" t="s">
        <v>171</v>
      </c>
      <c r="BM185" s="24" t="s">
        <v>787</v>
      </c>
    </row>
    <row r="186" spans="2:65" s="1" customFormat="1" ht="6.95" customHeight="1">
      <c r="B186" s="56"/>
      <c r="C186" s="57"/>
      <c r="D186" s="57"/>
      <c r="E186" s="57"/>
      <c r="F186" s="57"/>
      <c r="G186" s="57"/>
      <c r="H186" s="57"/>
      <c r="I186" s="139"/>
      <c r="J186" s="57"/>
      <c r="K186" s="57"/>
      <c r="L186" s="61"/>
    </row>
  </sheetData>
  <sheetProtection password="CC35" sheet="1" objects="1" scenarios="1" formatCells="0" formatColumns="0" formatRows="0" sort="0" autoFilter="0"/>
  <autoFilter ref="C81:K185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101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832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102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ROUND(SUM(BE82:BE182), 2)</f>
        <v>0</v>
      </c>
      <c r="G30" s="42"/>
      <c r="H30" s="42"/>
      <c r="I30" s="131">
        <v>0.21</v>
      </c>
      <c r="J30" s="130">
        <f>ROUND(ROUND((SUM(BE82:BE182)),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ROUND(SUM(BF82:BF182), 2)</f>
        <v>0</v>
      </c>
      <c r="G31" s="42"/>
      <c r="H31" s="42"/>
      <c r="I31" s="131">
        <v>0.15</v>
      </c>
      <c r="J31" s="130">
        <f>ROUND(ROUND((SUM(BF82:BF182)),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ROUND(SUM(BG82:BG182),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ROUND(SUM(BH82:BH182),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ROUND(SUM(BI82:BI182),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SO 105 - Chodníky – betonová dlažba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J129</f>
        <v>0</v>
      </c>
      <c r="K59" s="162"/>
    </row>
    <row r="60" spans="2:47" s="8" customFormat="1" ht="19.899999999999999" customHeight="1">
      <c r="B60" s="156"/>
      <c r="C60" s="157"/>
      <c r="D60" s="158" t="s">
        <v>139</v>
      </c>
      <c r="E60" s="159"/>
      <c r="F60" s="159"/>
      <c r="G60" s="159"/>
      <c r="H60" s="159"/>
      <c r="I60" s="160"/>
      <c r="J60" s="161">
        <f>J154</f>
        <v>0</v>
      </c>
      <c r="K60" s="162"/>
    </row>
    <row r="61" spans="2:47" s="8" customFormat="1" ht="14.85" customHeight="1">
      <c r="B61" s="156"/>
      <c r="C61" s="157"/>
      <c r="D61" s="158" t="s">
        <v>734</v>
      </c>
      <c r="E61" s="159"/>
      <c r="F61" s="159"/>
      <c r="G61" s="159"/>
      <c r="H61" s="159"/>
      <c r="I61" s="160"/>
      <c r="J61" s="161">
        <f>J170</f>
        <v>0</v>
      </c>
      <c r="K61" s="162"/>
    </row>
    <row r="62" spans="2:47" s="8" customFormat="1" ht="19.899999999999999" customHeight="1">
      <c r="B62" s="156"/>
      <c r="C62" s="157"/>
      <c r="D62" s="158" t="s">
        <v>735</v>
      </c>
      <c r="E62" s="159"/>
      <c r="F62" s="159"/>
      <c r="G62" s="159"/>
      <c r="H62" s="159"/>
      <c r="I62" s="160"/>
      <c r="J62" s="161">
        <f>J181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402" t="str">
        <f>E7</f>
        <v>Kruhový objezd na silnici II/608 ulice Teplická v Postřižíně</v>
      </c>
      <c r="F72" s="403"/>
      <c r="G72" s="403"/>
      <c r="H72" s="403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8" t="str">
        <f>E9</f>
        <v>SO 105 - Chodníky – betonová dlažba</v>
      </c>
      <c r="F74" s="404"/>
      <c r="G74" s="404"/>
      <c r="H74" s="404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Postřižín</v>
      </c>
      <c r="G76" s="63"/>
      <c r="H76" s="63"/>
      <c r="I76" s="165" t="s">
        <v>25</v>
      </c>
      <c r="J76" s="73" t="str">
        <f>IF(J12="","",J12)</f>
        <v>5. 8. 2018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Středočeský kraj</v>
      </c>
      <c r="G78" s="63"/>
      <c r="H78" s="63"/>
      <c r="I78" s="165" t="s">
        <v>33</v>
      </c>
      <c r="J78" s="164" t="str">
        <f>E21</f>
        <v>Ing. arch. Martin Jirovský, PhD., MBA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149</v>
      </c>
      <c r="D81" s="168" t="s">
        <v>57</v>
      </c>
      <c r="E81" s="168" t="s">
        <v>53</v>
      </c>
      <c r="F81" s="168" t="s">
        <v>150</v>
      </c>
      <c r="G81" s="168" t="s">
        <v>151</v>
      </c>
      <c r="H81" s="168" t="s">
        <v>152</v>
      </c>
      <c r="I81" s="169" t="s">
        <v>153</v>
      </c>
      <c r="J81" s="168" t="s">
        <v>135</v>
      </c>
      <c r="K81" s="170" t="s">
        <v>154</v>
      </c>
      <c r="L81" s="171"/>
      <c r="M81" s="81" t="s">
        <v>155</v>
      </c>
      <c r="N81" s="82" t="s">
        <v>42</v>
      </c>
      <c r="O81" s="82" t="s">
        <v>156</v>
      </c>
      <c r="P81" s="82" t="s">
        <v>157</v>
      </c>
      <c r="Q81" s="82" t="s">
        <v>158</v>
      </c>
      <c r="R81" s="82" t="s">
        <v>159</v>
      </c>
      <c r="S81" s="82" t="s">
        <v>160</v>
      </c>
      <c r="T81" s="83" t="s">
        <v>161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183.18978398000002</v>
      </c>
      <c r="S82" s="85"/>
      <c r="T82" s="174">
        <f>T83</f>
        <v>201.18839999999997</v>
      </c>
      <c r="AT82" s="24" t="s">
        <v>71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162</v>
      </c>
      <c r="F83" s="179" t="s">
        <v>163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P84+P129+P154+P181</f>
        <v>0</v>
      </c>
      <c r="Q83" s="184"/>
      <c r="R83" s="185">
        <f>R84+R129+R154+R181</f>
        <v>183.18978398000002</v>
      </c>
      <c r="S83" s="184"/>
      <c r="T83" s="186">
        <f>T84+T129+T154+T181</f>
        <v>201.18839999999997</v>
      </c>
      <c r="AR83" s="187" t="s">
        <v>80</v>
      </c>
      <c r="AT83" s="188" t="s">
        <v>71</v>
      </c>
      <c r="AU83" s="188" t="s">
        <v>72</v>
      </c>
      <c r="AY83" s="187" t="s">
        <v>164</v>
      </c>
      <c r="BK83" s="189">
        <f>BK84+BK129+BK154+BK181</f>
        <v>0</v>
      </c>
    </row>
    <row r="84" spans="2:65" s="10" customFormat="1" ht="19.899999999999999" customHeight="1">
      <c r="B84" s="176"/>
      <c r="C84" s="177"/>
      <c r="D84" s="190" t="s">
        <v>71</v>
      </c>
      <c r="E84" s="191" t="s">
        <v>80</v>
      </c>
      <c r="F84" s="191" t="s">
        <v>300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SUM(P85:P128)</f>
        <v>0</v>
      </c>
      <c r="Q84" s="184"/>
      <c r="R84" s="185">
        <f>SUM(R85:R128)</f>
        <v>1.93E-4</v>
      </c>
      <c r="S84" s="184"/>
      <c r="T84" s="186">
        <f>SUM(T85:T128)</f>
        <v>201.18839999999997</v>
      </c>
      <c r="AR84" s="187" t="s">
        <v>80</v>
      </c>
      <c r="AT84" s="188" t="s">
        <v>71</v>
      </c>
      <c r="AU84" s="188" t="s">
        <v>80</v>
      </c>
      <c r="AY84" s="187" t="s">
        <v>164</v>
      </c>
      <c r="BK84" s="189">
        <f>SUM(BK85:BK128)</f>
        <v>0</v>
      </c>
    </row>
    <row r="85" spans="2:65" s="1" customFormat="1" ht="44.25" customHeight="1">
      <c r="B85" s="41"/>
      <c r="C85" s="193" t="s">
        <v>80</v>
      </c>
      <c r="D85" s="193" t="s">
        <v>167</v>
      </c>
      <c r="E85" s="194" t="s">
        <v>833</v>
      </c>
      <c r="F85" s="195" t="s">
        <v>834</v>
      </c>
      <c r="G85" s="196" t="s">
        <v>303</v>
      </c>
      <c r="H85" s="197">
        <v>51.85</v>
      </c>
      <c r="I85" s="198"/>
      <c r="J85" s="199">
        <f>ROUND(I85*H85,2)</f>
        <v>0</v>
      </c>
      <c r="K85" s="195" t="s">
        <v>181</v>
      </c>
      <c r="L85" s="61"/>
      <c r="M85" s="200" t="s">
        <v>21</v>
      </c>
      <c r="N85" s="201" t="s">
        <v>43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0.26</v>
      </c>
      <c r="T85" s="203">
        <f>S85*H85</f>
        <v>13.481000000000002</v>
      </c>
      <c r="AR85" s="24" t="s">
        <v>171</v>
      </c>
      <c r="AT85" s="24" t="s">
        <v>167</v>
      </c>
      <c r="AU85" s="24" t="s">
        <v>82</v>
      </c>
      <c r="AY85" s="24" t="s">
        <v>164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80</v>
      </c>
      <c r="BK85" s="204">
        <f>ROUND(I85*H85,2)</f>
        <v>0</v>
      </c>
      <c r="BL85" s="24" t="s">
        <v>171</v>
      </c>
      <c r="BM85" s="24" t="s">
        <v>835</v>
      </c>
    </row>
    <row r="86" spans="2:65" s="1" customFormat="1" ht="27">
      <c r="B86" s="41"/>
      <c r="C86" s="63"/>
      <c r="D86" s="208" t="s">
        <v>173</v>
      </c>
      <c r="E86" s="63"/>
      <c r="F86" s="209" t="s">
        <v>316</v>
      </c>
      <c r="G86" s="63"/>
      <c r="H86" s="63"/>
      <c r="I86" s="163"/>
      <c r="J86" s="63"/>
      <c r="K86" s="63"/>
      <c r="L86" s="61"/>
      <c r="M86" s="207"/>
      <c r="N86" s="42"/>
      <c r="O86" s="42"/>
      <c r="P86" s="42"/>
      <c r="Q86" s="42"/>
      <c r="R86" s="42"/>
      <c r="S86" s="42"/>
      <c r="T86" s="78"/>
      <c r="AT86" s="24" t="s">
        <v>173</v>
      </c>
      <c r="AU86" s="24" t="s">
        <v>82</v>
      </c>
    </row>
    <row r="87" spans="2:65" s="1" customFormat="1" ht="44.25" customHeight="1">
      <c r="B87" s="41"/>
      <c r="C87" s="193" t="s">
        <v>82</v>
      </c>
      <c r="D87" s="193" t="s">
        <v>167</v>
      </c>
      <c r="E87" s="194" t="s">
        <v>836</v>
      </c>
      <c r="F87" s="195" t="s">
        <v>837</v>
      </c>
      <c r="G87" s="196" t="s">
        <v>303</v>
      </c>
      <c r="H87" s="197">
        <v>266.83999999999997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0.44</v>
      </c>
      <c r="T87" s="203">
        <f>S87*H87</f>
        <v>117.40959999999998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838</v>
      </c>
    </row>
    <row r="88" spans="2:65" s="11" customFormat="1" ht="13.5">
      <c r="B88" s="213"/>
      <c r="C88" s="214"/>
      <c r="D88" s="208" t="s">
        <v>326</v>
      </c>
      <c r="E88" s="215" t="s">
        <v>21</v>
      </c>
      <c r="F88" s="216" t="s">
        <v>839</v>
      </c>
      <c r="G88" s="214"/>
      <c r="H88" s="217">
        <v>266.83999999999997</v>
      </c>
      <c r="I88" s="218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AT88" s="223" t="s">
        <v>326</v>
      </c>
      <c r="AU88" s="223" t="s">
        <v>82</v>
      </c>
      <c r="AV88" s="11" t="s">
        <v>82</v>
      </c>
      <c r="AW88" s="11" t="s">
        <v>35</v>
      </c>
      <c r="AX88" s="11" t="s">
        <v>80</v>
      </c>
      <c r="AY88" s="223" t="s">
        <v>164</v>
      </c>
    </row>
    <row r="89" spans="2:65" s="1" customFormat="1" ht="44.25" customHeight="1">
      <c r="B89" s="41"/>
      <c r="C89" s="193" t="s">
        <v>185</v>
      </c>
      <c r="D89" s="193" t="s">
        <v>167</v>
      </c>
      <c r="E89" s="194" t="s">
        <v>790</v>
      </c>
      <c r="F89" s="195" t="s">
        <v>791</v>
      </c>
      <c r="G89" s="196" t="s">
        <v>303</v>
      </c>
      <c r="H89" s="197">
        <v>214.99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0.22</v>
      </c>
      <c r="T89" s="203">
        <f>S89*H89</f>
        <v>47.297800000000002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840</v>
      </c>
    </row>
    <row r="90" spans="2:65" s="1" customFormat="1" ht="31.5" customHeight="1">
      <c r="B90" s="41"/>
      <c r="C90" s="193" t="s">
        <v>171</v>
      </c>
      <c r="D90" s="193" t="s">
        <v>167</v>
      </c>
      <c r="E90" s="194" t="s">
        <v>841</v>
      </c>
      <c r="F90" s="195" t="s">
        <v>842</v>
      </c>
      <c r="G90" s="196" t="s">
        <v>486</v>
      </c>
      <c r="H90" s="197">
        <v>100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0.23</v>
      </c>
      <c r="T90" s="203">
        <f>S90*H90</f>
        <v>23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843</v>
      </c>
    </row>
    <row r="91" spans="2:65" s="1" customFormat="1" ht="44.25" customHeight="1">
      <c r="B91" s="41"/>
      <c r="C91" s="193" t="s">
        <v>177</v>
      </c>
      <c r="D91" s="193" t="s">
        <v>167</v>
      </c>
      <c r="E91" s="194" t="s">
        <v>312</v>
      </c>
      <c r="F91" s="195" t="s">
        <v>313</v>
      </c>
      <c r="G91" s="196" t="s">
        <v>314</v>
      </c>
      <c r="H91" s="197">
        <v>20.352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82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315</v>
      </c>
    </row>
    <row r="92" spans="2:65" s="1" customFormat="1" ht="27">
      <c r="B92" s="41"/>
      <c r="C92" s="63"/>
      <c r="D92" s="208" t="s">
        <v>173</v>
      </c>
      <c r="E92" s="63"/>
      <c r="F92" s="209" t="s">
        <v>316</v>
      </c>
      <c r="G92" s="63"/>
      <c r="H92" s="63"/>
      <c r="I92" s="163"/>
      <c r="J92" s="63"/>
      <c r="K92" s="63"/>
      <c r="L92" s="61"/>
      <c r="M92" s="207"/>
      <c r="N92" s="42"/>
      <c r="O92" s="42"/>
      <c r="P92" s="42"/>
      <c r="Q92" s="42"/>
      <c r="R92" s="42"/>
      <c r="S92" s="42"/>
      <c r="T92" s="78"/>
      <c r="AT92" s="24" t="s">
        <v>173</v>
      </c>
      <c r="AU92" s="24" t="s">
        <v>82</v>
      </c>
    </row>
    <row r="93" spans="2:65" s="1" customFormat="1" ht="31.5" customHeight="1">
      <c r="B93" s="41"/>
      <c r="C93" s="193" t="s">
        <v>199</v>
      </c>
      <c r="D93" s="193" t="s">
        <v>167</v>
      </c>
      <c r="E93" s="194" t="s">
        <v>742</v>
      </c>
      <c r="F93" s="195" t="s">
        <v>743</v>
      </c>
      <c r="G93" s="196" t="s">
        <v>314</v>
      </c>
      <c r="H93" s="197">
        <v>67.47</v>
      </c>
      <c r="I93" s="198"/>
      <c r="J93" s="199">
        <f>ROUND(I93*H93,2)</f>
        <v>0</v>
      </c>
      <c r="K93" s="195" t="s">
        <v>181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171</v>
      </c>
      <c r="AT93" s="24" t="s">
        <v>167</v>
      </c>
      <c r="AU93" s="24" t="s">
        <v>82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171</v>
      </c>
      <c r="BM93" s="24" t="s">
        <v>744</v>
      </c>
    </row>
    <row r="94" spans="2:65" s="1" customFormat="1" ht="27">
      <c r="B94" s="41"/>
      <c r="C94" s="63"/>
      <c r="D94" s="208" t="s">
        <v>173</v>
      </c>
      <c r="E94" s="63"/>
      <c r="F94" s="209" t="s">
        <v>316</v>
      </c>
      <c r="G94" s="63"/>
      <c r="H94" s="63"/>
      <c r="I94" s="163"/>
      <c r="J94" s="63"/>
      <c r="K94" s="63"/>
      <c r="L94" s="61"/>
      <c r="M94" s="207"/>
      <c r="N94" s="42"/>
      <c r="O94" s="42"/>
      <c r="P94" s="42"/>
      <c r="Q94" s="42"/>
      <c r="R94" s="42"/>
      <c r="S94" s="42"/>
      <c r="T94" s="78"/>
      <c r="AT94" s="24" t="s">
        <v>173</v>
      </c>
      <c r="AU94" s="24" t="s">
        <v>82</v>
      </c>
    </row>
    <row r="95" spans="2:65" s="1" customFormat="1" ht="44.25" customHeight="1">
      <c r="B95" s="41"/>
      <c r="C95" s="193" t="s">
        <v>203</v>
      </c>
      <c r="D95" s="193" t="s">
        <v>167</v>
      </c>
      <c r="E95" s="194" t="s">
        <v>320</v>
      </c>
      <c r="F95" s="195" t="s">
        <v>321</v>
      </c>
      <c r="G95" s="196" t="s">
        <v>314</v>
      </c>
      <c r="H95" s="197">
        <v>67.47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322</v>
      </c>
    </row>
    <row r="96" spans="2:65" s="1" customFormat="1" ht="22.5" customHeight="1">
      <c r="B96" s="41"/>
      <c r="C96" s="193" t="s">
        <v>208</v>
      </c>
      <c r="D96" s="193" t="s">
        <v>167</v>
      </c>
      <c r="E96" s="194" t="s">
        <v>323</v>
      </c>
      <c r="F96" s="195" t="s">
        <v>324</v>
      </c>
      <c r="G96" s="196" t="s">
        <v>314</v>
      </c>
      <c r="H96" s="197">
        <v>84.707999999999998</v>
      </c>
      <c r="I96" s="198"/>
      <c r="J96" s="199">
        <f>ROUND(I96*H96,2)</f>
        <v>0</v>
      </c>
      <c r="K96" s="195" t="s">
        <v>181</v>
      </c>
      <c r="L96" s="61"/>
      <c r="M96" s="200" t="s">
        <v>21</v>
      </c>
      <c r="N96" s="201" t="s">
        <v>43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171</v>
      </c>
      <c r="AT96" s="24" t="s">
        <v>167</v>
      </c>
      <c r="AU96" s="24" t="s">
        <v>82</v>
      </c>
      <c r="AY96" s="24" t="s">
        <v>164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80</v>
      </c>
      <c r="BK96" s="204">
        <f>ROUND(I96*H96,2)</f>
        <v>0</v>
      </c>
      <c r="BL96" s="24" t="s">
        <v>171</v>
      </c>
      <c r="BM96" s="24" t="s">
        <v>325</v>
      </c>
    </row>
    <row r="97" spans="2:65" s="11" customFormat="1" ht="13.5">
      <c r="B97" s="213"/>
      <c r="C97" s="214"/>
      <c r="D97" s="208" t="s">
        <v>326</v>
      </c>
      <c r="E97" s="215" t="s">
        <v>21</v>
      </c>
      <c r="F97" s="216" t="s">
        <v>844</v>
      </c>
      <c r="G97" s="214"/>
      <c r="H97" s="217">
        <v>84.707999999999998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326</v>
      </c>
      <c r="AU97" s="223" t="s">
        <v>82</v>
      </c>
      <c r="AV97" s="11" t="s">
        <v>82</v>
      </c>
      <c r="AW97" s="11" t="s">
        <v>35</v>
      </c>
      <c r="AX97" s="11" t="s">
        <v>80</v>
      </c>
      <c r="AY97" s="223" t="s">
        <v>164</v>
      </c>
    </row>
    <row r="98" spans="2:65" s="1" customFormat="1" ht="31.5" customHeight="1">
      <c r="B98" s="41"/>
      <c r="C98" s="193" t="s">
        <v>165</v>
      </c>
      <c r="D98" s="193" t="s">
        <v>167</v>
      </c>
      <c r="E98" s="194" t="s">
        <v>328</v>
      </c>
      <c r="F98" s="195" t="s">
        <v>329</v>
      </c>
      <c r="G98" s="196" t="s">
        <v>314</v>
      </c>
      <c r="H98" s="197">
        <v>1101.204</v>
      </c>
      <c r="I98" s="198"/>
      <c r="J98" s="199">
        <f>ROUND(I98*H98,2)</f>
        <v>0</v>
      </c>
      <c r="K98" s="195" t="s">
        <v>181</v>
      </c>
      <c r="L98" s="61"/>
      <c r="M98" s="200" t="s">
        <v>21</v>
      </c>
      <c r="N98" s="201" t="s">
        <v>43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171</v>
      </c>
      <c r="AT98" s="24" t="s">
        <v>167</v>
      </c>
      <c r="AU98" s="24" t="s">
        <v>82</v>
      </c>
      <c r="AY98" s="24" t="s">
        <v>164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80</v>
      </c>
      <c r="BK98" s="204">
        <f>ROUND(I98*H98,2)</f>
        <v>0</v>
      </c>
      <c r="BL98" s="24" t="s">
        <v>171</v>
      </c>
      <c r="BM98" s="24" t="s">
        <v>330</v>
      </c>
    </row>
    <row r="99" spans="2:65" s="1" customFormat="1" ht="27">
      <c r="B99" s="41"/>
      <c r="C99" s="63"/>
      <c r="D99" s="205" t="s">
        <v>173</v>
      </c>
      <c r="E99" s="63"/>
      <c r="F99" s="206" t="s">
        <v>331</v>
      </c>
      <c r="G99" s="63"/>
      <c r="H99" s="63"/>
      <c r="I99" s="163"/>
      <c r="J99" s="63"/>
      <c r="K99" s="63"/>
      <c r="L99" s="61"/>
      <c r="M99" s="207"/>
      <c r="N99" s="42"/>
      <c r="O99" s="42"/>
      <c r="P99" s="42"/>
      <c r="Q99" s="42"/>
      <c r="R99" s="42"/>
      <c r="S99" s="42"/>
      <c r="T99" s="78"/>
      <c r="AT99" s="24" t="s">
        <v>173</v>
      </c>
      <c r="AU99" s="24" t="s">
        <v>82</v>
      </c>
    </row>
    <row r="100" spans="2:65" s="11" customFormat="1" ht="13.5">
      <c r="B100" s="213"/>
      <c r="C100" s="214"/>
      <c r="D100" s="208" t="s">
        <v>326</v>
      </c>
      <c r="E100" s="214"/>
      <c r="F100" s="216" t="s">
        <v>845</v>
      </c>
      <c r="G100" s="214"/>
      <c r="H100" s="217">
        <v>1101.204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326</v>
      </c>
      <c r="AU100" s="223" t="s">
        <v>82</v>
      </c>
      <c r="AV100" s="11" t="s">
        <v>82</v>
      </c>
      <c r="AW100" s="11" t="s">
        <v>6</v>
      </c>
      <c r="AX100" s="11" t="s">
        <v>80</v>
      </c>
      <c r="AY100" s="223" t="s">
        <v>164</v>
      </c>
    </row>
    <row r="101" spans="2:65" s="1" customFormat="1" ht="31.5" customHeight="1">
      <c r="B101" s="41"/>
      <c r="C101" s="193" t="s">
        <v>215</v>
      </c>
      <c r="D101" s="193" t="s">
        <v>167</v>
      </c>
      <c r="E101" s="194" t="s">
        <v>333</v>
      </c>
      <c r="F101" s="195" t="s">
        <v>334</v>
      </c>
      <c r="G101" s="196" t="s">
        <v>314</v>
      </c>
      <c r="H101" s="197">
        <v>50</v>
      </c>
      <c r="I101" s="198"/>
      <c r="J101" s="199">
        <f>ROUND(I101*H101,2)</f>
        <v>0</v>
      </c>
      <c r="K101" s="195" t="s">
        <v>181</v>
      </c>
      <c r="L101" s="61"/>
      <c r="M101" s="200" t="s">
        <v>21</v>
      </c>
      <c r="N101" s="201" t="s">
        <v>43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171</v>
      </c>
      <c r="AT101" s="24" t="s">
        <v>167</v>
      </c>
      <c r="AU101" s="24" t="s">
        <v>82</v>
      </c>
      <c r="AY101" s="24" t="s">
        <v>164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80</v>
      </c>
      <c r="BK101" s="204">
        <f>ROUND(I101*H101,2)</f>
        <v>0</v>
      </c>
      <c r="BL101" s="24" t="s">
        <v>171</v>
      </c>
      <c r="BM101" s="24" t="s">
        <v>747</v>
      </c>
    </row>
    <row r="102" spans="2:65" s="1" customFormat="1" ht="27">
      <c r="B102" s="41"/>
      <c r="C102" s="63"/>
      <c r="D102" s="208" t="s">
        <v>173</v>
      </c>
      <c r="E102" s="63"/>
      <c r="F102" s="209" t="s">
        <v>336</v>
      </c>
      <c r="G102" s="63"/>
      <c r="H102" s="63"/>
      <c r="I102" s="163"/>
      <c r="J102" s="63"/>
      <c r="K102" s="63"/>
      <c r="L102" s="61"/>
      <c r="M102" s="207"/>
      <c r="N102" s="42"/>
      <c r="O102" s="42"/>
      <c r="P102" s="42"/>
      <c r="Q102" s="42"/>
      <c r="R102" s="42"/>
      <c r="S102" s="42"/>
      <c r="T102" s="78"/>
      <c r="AT102" s="24" t="s">
        <v>173</v>
      </c>
      <c r="AU102" s="24" t="s">
        <v>82</v>
      </c>
    </row>
    <row r="103" spans="2:65" s="1" customFormat="1" ht="57" customHeight="1">
      <c r="B103" s="41"/>
      <c r="C103" s="193" t="s">
        <v>219</v>
      </c>
      <c r="D103" s="193" t="s">
        <v>167</v>
      </c>
      <c r="E103" s="194" t="s">
        <v>337</v>
      </c>
      <c r="F103" s="195" t="s">
        <v>338</v>
      </c>
      <c r="G103" s="196" t="s">
        <v>314</v>
      </c>
      <c r="H103" s="197">
        <v>1.83</v>
      </c>
      <c r="I103" s="198"/>
      <c r="J103" s="199">
        <f>ROUND(I103*H103,2)</f>
        <v>0</v>
      </c>
      <c r="K103" s="195" t="s">
        <v>181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82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846</v>
      </c>
    </row>
    <row r="104" spans="2:65" s="1" customFormat="1" ht="22.5" customHeight="1">
      <c r="B104" s="41"/>
      <c r="C104" s="193" t="s">
        <v>225</v>
      </c>
      <c r="D104" s="193" t="s">
        <v>167</v>
      </c>
      <c r="E104" s="194" t="s">
        <v>340</v>
      </c>
      <c r="F104" s="195" t="s">
        <v>341</v>
      </c>
      <c r="G104" s="196" t="s">
        <v>314</v>
      </c>
      <c r="H104" s="197">
        <v>84.707999999999998</v>
      </c>
      <c r="I104" s="198"/>
      <c r="J104" s="199">
        <f>ROUND(I104*H104,2)</f>
        <v>0</v>
      </c>
      <c r="K104" s="195" t="s">
        <v>181</v>
      </c>
      <c r="L104" s="61"/>
      <c r="M104" s="200" t="s">
        <v>21</v>
      </c>
      <c r="N104" s="201" t="s">
        <v>43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171</v>
      </c>
      <c r="AT104" s="24" t="s">
        <v>167</v>
      </c>
      <c r="AU104" s="24" t="s">
        <v>82</v>
      </c>
      <c r="AY104" s="24" t="s">
        <v>164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80</v>
      </c>
      <c r="BK104" s="204">
        <f>ROUND(I104*H104,2)</f>
        <v>0</v>
      </c>
      <c r="BL104" s="24" t="s">
        <v>171</v>
      </c>
      <c r="BM104" s="24" t="s">
        <v>342</v>
      </c>
    </row>
    <row r="105" spans="2:65" s="1" customFormat="1" ht="22.5" customHeight="1">
      <c r="B105" s="41"/>
      <c r="C105" s="193" t="s">
        <v>229</v>
      </c>
      <c r="D105" s="193" t="s">
        <v>167</v>
      </c>
      <c r="E105" s="194" t="s">
        <v>343</v>
      </c>
      <c r="F105" s="195" t="s">
        <v>344</v>
      </c>
      <c r="G105" s="196" t="s">
        <v>345</v>
      </c>
      <c r="H105" s="197">
        <v>150.018</v>
      </c>
      <c r="I105" s="198"/>
      <c r="J105" s="199">
        <f>ROUND(I105*H105,2)</f>
        <v>0</v>
      </c>
      <c r="K105" s="195" t="s">
        <v>181</v>
      </c>
      <c r="L105" s="61"/>
      <c r="M105" s="200" t="s">
        <v>21</v>
      </c>
      <c r="N105" s="201" t="s">
        <v>43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171</v>
      </c>
      <c r="AT105" s="24" t="s">
        <v>167</v>
      </c>
      <c r="AU105" s="24" t="s">
        <v>82</v>
      </c>
      <c r="AY105" s="24" t="s">
        <v>164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80</v>
      </c>
      <c r="BK105" s="204">
        <f>ROUND(I105*H105,2)</f>
        <v>0</v>
      </c>
      <c r="BL105" s="24" t="s">
        <v>171</v>
      </c>
      <c r="BM105" s="24" t="s">
        <v>346</v>
      </c>
    </row>
    <row r="106" spans="2:65" s="11" customFormat="1" ht="13.5">
      <c r="B106" s="213"/>
      <c r="C106" s="214"/>
      <c r="D106" s="208" t="s">
        <v>326</v>
      </c>
      <c r="E106" s="214"/>
      <c r="F106" s="216" t="s">
        <v>847</v>
      </c>
      <c r="G106" s="214"/>
      <c r="H106" s="217">
        <v>150.018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326</v>
      </c>
      <c r="AU106" s="223" t="s">
        <v>82</v>
      </c>
      <c r="AV106" s="11" t="s">
        <v>82</v>
      </c>
      <c r="AW106" s="11" t="s">
        <v>6</v>
      </c>
      <c r="AX106" s="11" t="s">
        <v>80</v>
      </c>
      <c r="AY106" s="223" t="s">
        <v>164</v>
      </c>
    </row>
    <row r="107" spans="2:65" s="1" customFormat="1" ht="22.5" customHeight="1">
      <c r="B107" s="41"/>
      <c r="C107" s="193" t="s">
        <v>235</v>
      </c>
      <c r="D107" s="193" t="s">
        <v>167</v>
      </c>
      <c r="E107" s="194" t="s">
        <v>348</v>
      </c>
      <c r="F107" s="195" t="s">
        <v>349</v>
      </c>
      <c r="G107" s="196" t="s">
        <v>303</v>
      </c>
      <c r="H107" s="197">
        <v>527.16099999999994</v>
      </c>
      <c r="I107" s="198"/>
      <c r="J107" s="199">
        <f>ROUND(I107*H107,2)</f>
        <v>0</v>
      </c>
      <c r="K107" s="195" t="s">
        <v>181</v>
      </c>
      <c r="L107" s="61"/>
      <c r="M107" s="200" t="s">
        <v>21</v>
      </c>
      <c r="N107" s="201" t="s">
        <v>43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171</v>
      </c>
      <c r="AT107" s="24" t="s">
        <v>167</v>
      </c>
      <c r="AU107" s="24" t="s">
        <v>82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350</v>
      </c>
    </row>
    <row r="108" spans="2:65" s="11" customFormat="1" ht="13.5">
      <c r="B108" s="213"/>
      <c r="C108" s="214"/>
      <c r="D108" s="205" t="s">
        <v>326</v>
      </c>
      <c r="E108" s="224" t="s">
        <v>21</v>
      </c>
      <c r="F108" s="225" t="s">
        <v>848</v>
      </c>
      <c r="G108" s="214"/>
      <c r="H108" s="226">
        <v>23.271000000000001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326</v>
      </c>
      <c r="AU108" s="223" t="s">
        <v>82</v>
      </c>
      <c r="AV108" s="11" t="s">
        <v>82</v>
      </c>
      <c r="AW108" s="11" t="s">
        <v>35</v>
      </c>
      <c r="AX108" s="11" t="s">
        <v>72</v>
      </c>
      <c r="AY108" s="223" t="s">
        <v>164</v>
      </c>
    </row>
    <row r="109" spans="2:65" s="11" customFormat="1" ht="13.5">
      <c r="B109" s="213"/>
      <c r="C109" s="214"/>
      <c r="D109" s="205" t="s">
        <v>326</v>
      </c>
      <c r="E109" s="224" t="s">
        <v>21</v>
      </c>
      <c r="F109" s="225" t="s">
        <v>849</v>
      </c>
      <c r="G109" s="214"/>
      <c r="H109" s="226">
        <v>9.5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326</v>
      </c>
      <c r="AU109" s="223" t="s">
        <v>82</v>
      </c>
      <c r="AV109" s="11" t="s">
        <v>82</v>
      </c>
      <c r="AW109" s="11" t="s">
        <v>35</v>
      </c>
      <c r="AX109" s="11" t="s">
        <v>72</v>
      </c>
      <c r="AY109" s="223" t="s">
        <v>164</v>
      </c>
    </row>
    <row r="110" spans="2:65" s="11" customFormat="1" ht="13.5">
      <c r="B110" s="213"/>
      <c r="C110" s="214"/>
      <c r="D110" s="205" t="s">
        <v>326</v>
      </c>
      <c r="E110" s="224" t="s">
        <v>21</v>
      </c>
      <c r="F110" s="225" t="s">
        <v>850</v>
      </c>
      <c r="G110" s="214"/>
      <c r="H110" s="226">
        <v>426.017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326</v>
      </c>
      <c r="AU110" s="223" t="s">
        <v>82</v>
      </c>
      <c r="AV110" s="11" t="s">
        <v>82</v>
      </c>
      <c r="AW110" s="11" t="s">
        <v>35</v>
      </c>
      <c r="AX110" s="11" t="s">
        <v>72</v>
      </c>
      <c r="AY110" s="223" t="s">
        <v>164</v>
      </c>
    </row>
    <row r="111" spans="2:65" s="11" customFormat="1" ht="13.5">
      <c r="B111" s="213"/>
      <c r="C111" s="214"/>
      <c r="D111" s="205" t="s">
        <v>326</v>
      </c>
      <c r="E111" s="224" t="s">
        <v>21</v>
      </c>
      <c r="F111" s="225" t="s">
        <v>851</v>
      </c>
      <c r="G111" s="214"/>
      <c r="H111" s="226">
        <v>68.373000000000005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326</v>
      </c>
      <c r="AU111" s="223" t="s">
        <v>82</v>
      </c>
      <c r="AV111" s="11" t="s">
        <v>82</v>
      </c>
      <c r="AW111" s="11" t="s">
        <v>35</v>
      </c>
      <c r="AX111" s="11" t="s">
        <v>72</v>
      </c>
      <c r="AY111" s="223" t="s">
        <v>164</v>
      </c>
    </row>
    <row r="112" spans="2:65" s="12" customFormat="1" ht="13.5">
      <c r="B112" s="227"/>
      <c r="C112" s="228"/>
      <c r="D112" s="208" t="s">
        <v>326</v>
      </c>
      <c r="E112" s="229" t="s">
        <v>21</v>
      </c>
      <c r="F112" s="230" t="s">
        <v>357</v>
      </c>
      <c r="G112" s="228"/>
      <c r="H112" s="231">
        <v>527.16099999999994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326</v>
      </c>
      <c r="AU112" s="237" t="s">
        <v>82</v>
      </c>
      <c r="AV112" s="12" t="s">
        <v>171</v>
      </c>
      <c r="AW112" s="12" t="s">
        <v>35</v>
      </c>
      <c r="AX112" s="12" t="s">
        <v>80</v>
      </c>
      <c r="AY112" s="237" t="s">
        <v>164</v>
      </c>
    </row>
    <row r="113" spans="2:65" s="1" customFormat="1" ht="44.25" customHeight="1">
      <c r="B113" s="41"/>
      <c r="C113" s="193" t="s">
        <v>10</v>
      </c>
      <c r="D113" s="193" t="s">
        <v>167</v>
      </c>
      <c r="E113" s="194" t="s">
        <v>750</v>
      </c>
      <c r="F113" s="195" t="s">
        <v>751</v>
      </c>
      <c r="G113" s="196" t="s">
        <v>303</v>
      </c>
      <c r="H113" s="197">
        <v>12.84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752</v>
      </c>
    </row>
    <row r="114" spans="2:65" s="1" customFormat="1" ht="31.5" customHeight="1">
      <c r="B114" s="41"/>
      <c r="C114" s="193" t="s">
        <v>243</v>
      </c>
      <c r="D114" s="193" t="s">
        <v>167</v>
      </c>
      <c r="E114" s="194" t="s">
        <v>753</v>
      </c>
      <c r="F114" s="195" t="s">
        <v>754</v>
      </c>
      <c r="G114" s="196" t="s">
        <v>303</v>
      </c>
      <c r="H114" s="197">
        <v>12.84</v>
      </c>
      <c r="I114" s="198"/>
      <c r="J114" s="199">
        <f>ROUND(I114*H114,2)</f>
        <v>0</v>
      </c>
      <c r="K114" s="195" t="s">
        <v>181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755</v>
      </c>
    </row>
    <row r="115" spans="2:65" s="1" customFormat="1" ht="31.5" customHeight="1">
      <c r="B115" s="41"/>
      <c r="C115" s="193" t="s">
        <v>248</v>
      </c>
      <c r="D115" s="193" t="s">
        <v>167</v>
      </c>
      <c r="E115" s="194" t="s">
        <v>756</v>
      </c>
      <c r="F115" s="195" t="s">
        <v>757</v>
      </c>
      <c r="G115" s="196" t="s">
        <v>303</v>
      </c>
      <c r="H115" s="197">
        <v>12.84</v>
      </c>
      <c r="I115" s="198"/>
      <c r="J115" s="199">
        <f>ROUND(I115*H115,2)</f>
        <v>0</v>
      </c>
      <c r="K115" s="195" t="s">
        <v>181</v>
      </c>
      <c r="L115" s="61"/>
      <c r="M115" s="200" t="s">
        <v>21</v>
      </c>
      <c r="N115" s="201" t="s">
        <v>43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171</v>
      </c>
      <c r="AT115" s="24" t="s">
        <v>167</v>
      </c>
      <c r="AU115" s="24" t="s">
        <v>82</v>
      </c>
      <c r="AY115" s="24" t="s">
        <v>164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80</v>
      </c>
      <c r="BK115" s="204">
        <f>ROUND(I115*H115,2)</f>
        <v>0</v>
      </c>
      <c r="BL115" s="24" t="s">
        <v>171</v>
      </c>
      <c r="BM115" s="24" t="s">
        <v>758</v>
      </c>
    </row>
    <row r="116" spans="2:65" s="1" customFormat="1" ht="22.5" customHeight="1">
      <c r="B116" s="41"/>
      <c r="C116" s="238" t="s">
        <v>253</v>
      </c>
      <c r="D116" s="238" t="s">
        <v>369</v>
      </c>
      <c r="E116" s="239" t="s">
        <v>370</v>
      </c>
      <c r="F116" s="240" t="s">
        <v>371</v>
      </c>
      <c r="G116" s="241" t="s">
        <v>372</v>
      </c>
      <c r="H116" s="242">
        <v>0.193</v>
      </c>
      <c r="I116" s="243"/>
      <c r="J116" s="244">
        <f>ROUND(I116*H116,2)</f>
        <v>0</v>
      </c>
      <c r="K116" s="240" t="s">
        <v>181</v>
      </c>
      <c r="L116" s="245"/>
      <c r="M116" s="246" t="s">
        <v>21</v>
      </c>
      <c r="N116" s="247" t="s">
        <v>43</v>
      </c>
      <c r="O116" s="42"/>
      <c r="P116" s="202">
        <f>O116*H116</f>
        <v>0</v>
      </c>
      <c r="Q116" s="202">
        <v>1E-3</v>
      </c>
      <c r="R116" s="202">
        <f>Q116*H116</f>
        <v>1.93E-4</v>
      </c>
      <c r="S116" s="202">
        <v>0</v>
      </c>
      <c r="T116" s="203">
        <f>S116*H116</f>
        <v>0</v>
      </c>
      <c r="AR116" s="24" t="s">
        <v>208</v>
      </c>
      <c r="AT116" s="24" t="s">
        <v>369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171</v>
      </c>
      <c r="BM116" s="24" t="s">
        <v>759</v>
      </c>
    </row>
    <row r="117" spans="2:65" s="11" customFormat="1" ht="13.5">
      <c r="B117" s="213"/>
      <c r="C117" s="214"/>
      <c r="D117" s="208" t="s">
        <v>326</v>
      </c>
      <c r="E117" s="214"/>
      <c r="F117" s="216" t="s">
        <v>852</v>
      </c>
      <c r="G117" s="214"/>
      <c r="H117" s="217">
        <v>0.193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326</v>
      </c>
      <c r="AU117" s="223" t="s">
        <v>82</v>
      </c>
      <c r="AV117" s="11" t="s">
        <v>82</v>
      </c>
      <c r="AW117" s="11" t="s">
        <v>6</v>
      </c>
      <c r="AX117" s="11" t="s">
        <v>80</v>
      </c>
      <c r="AY117" s="223" t="s">
        <v>164</v>
      </c>
    </row>
    <row r="118" spans="2:65" s="1" customFormat="1" ht="22.5" customHeight="1">
      <c r="B118" s="41"/>
      <c r="C118" s="193" t="s">
        <v>257</v>
      </c>
      <c r="D118" s="193" t="s">
        <v>167</v>
      </c>
      <c r="E118" s="194" t="s">
        <v>379</v>
      </c>
      <c r="F118" s="195" t="s">
        <v>380</v>
      </c>
      <c r="G118" s="196" t="s">
        <v>303</v>
      </c>
      <c r="H118" s="197">
        <v>12.84</v>
      </c>
      <c r="I118" s="198"/>
      <c r="J118" s="199">
        <f>ROUND(I118*H118,2)</f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80</v>
      </c>
      <c r="BK118" s="204">
        <f>ROUND(I118*H118,2)</f>
        <v>0</v>
      </c>
      <c r="BL118" s="24" t="s">
        <v>171</v>
      </c>
      <c r="BM118" s="24" t="s">
        <v>761</v>
      </c>
    </row>
    <row r="119" spans="2:65" s="1" customFormat="1" ht="31.5" customHeight="1">
      <c r="B119" s="41"/>
      <c r="C119" s="193" t="s">
        <v>263</v>
      </c>
      <c r="D119" s="193" t="s">
        <v>167</v>
      </c>
      <c r="E119" s="194" t="s">
        <v>382</v>
      </c>
      <c r="F119" s="195" t="s">
        <v>383</v>
      </c>
      <c r="G119" s="196" t="s">
        <v>384</v>
      </c>
      <c r="H119" s="197">
        <v>1E-3</v>
      </c>
      <c r="I119" s="198"/>
      <c r="J119" s="199">
        <f>ROUND(I119*H119,2)</f>
        <v>0</v>
      </c>
      <c r="K119" s="195" t="s">
        <v>188</v>
      </c>
      <c r="L119" s="61"/>
      <c r="M119" s="200" t="s">
        <v>21</v>
      </c>
      <c r="N119" s="201" t="s">
        <v>43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171</v>
      </c>
      <c r="AT119" s="24" t="s">
        <v>167</v>
      </c>
      <c r="AU119" s="24" t="s">
        <v>82</v>
      </c>
      <c r="AY119" s="24" t="s">
        <v>164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80</v>
      </c>
      <c r="BK119" s="204">
        <f>ROUND(I119*H119,2)</f>
        <v>0</v>
      </c>
      <c r="BL119" s="24" t="s">
        <v>171</v>
      </c>
      <c r="BM119" s="24" t="s">
        <v>762</v>
      </c>
    </row>
    <row r="120" spans="2:65" s="11" customFormat="1" ht="13.5">
      <c r="B120" s="213"/>
      <c r="C120" s="214"/>
      <c r="D120" s="208" t="s">
        <v>326</v>
      </c>
      <c r="E120" s="215" t="s">
        <v>21</v>
      </c>
      <c r="F120" s="216" t="s">
        <v>853</v>
      </c>
      <c r="G120" s="214"/>
      <c r="H120" s="217">
        <v>1E-3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326</v>
      </c>
      <c r="AU120" s="223" t="s">
        <v>82</v>
      </c>
      <c r="AV120" s="11" t="s">
        <v>82</v>
      </c>
      <c r="AW120" s="11" t="s">
        <v>35</v>
      </c>
      <c r="AX120" s="11" t="s">
        <v>80</v>
      </c>
      <c r="AY120" s="223" t="s">
        <v>164</v>
      </c>
    </row>
    <row r="121" spans="2:65" s="1" customFormat="1" ht="31.5" customHeight="1">
      <c r="B121" s="41"/>
      <c r="C121" s="193" t="s">
        <v>9</v>
      </c>
      <c r="D121" s="193" t="s">
        <v>167</v>
      </c>
      <c r="E121" s="194" t="s">
        <v>397</v>
      </c>
      <c r="F121" s="195" t="s">
        <v>398</v>
      </c>
      <c r="G121" s="196" t="s">
        <v>303</v>
      </c>
      <c r="H121" s="197">
        <v>12.84</v>
      </c>
      <c r="I121" s="198"/>
      <c r="J121" s="199">
        <f>ROUND(I121*H121,2)</f>
        <v>0</v>
      </c>
      <c r="K121" s="195" t="s">
        <v>181</v>
      </c>
      <c r="L121" s="61"/>
      <c r="M121" s="200" t="s">
        <v>21</v>
      </c>
      <c r="N121" s="201" t="s">
        <v>43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171</v>
      </c>
      <c r="AT121" s="24" t="s">
        <v>167</v>
      </c>
      <c r="AU121" s="24" t="s">
        <v>82</v>
      </c>
      <c r="AY121" s="24" t="s">
        <v>164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80</v>
      </c>
      <c r="BK121" s="204">
        <f>ROUND(I121*H121,2)</f>
        <v>0</v>
      </c>
      <c r="BL121" s="24" t="s">
        <v>171</v>
      </c>
      <c r="BM121" s="24" t="s">
        <v>764</v>
      </c>
    </row>
    <row r="122" spans="2:65" s="1" customFormat="1" ht="27">
      <c r="B122" s="41"/>
      <c r="C122" s="63"/>
      <c r="D122" s="208" t="s">
        <v>173</v>
      </c>
      <c r="E122" s="63"/>
      <c r="F122" s="209" t="s">
        <v>400</v>
      </c>
      <c r="G122" s="63"/>
      <c r="H122" s="63"/>
      <c r="I122" s="163"/>
      <c r="J122" s="63"/>
      <c r="K122" s="63"/>
      <c r="L122" s="61"/>
      <c r="M122" s="207"/>
      <c r="N122" s="42"/>
      <c r="O122" s="42"/>
      <c r="P122" s="42"/>
      <c r="Q122" s="42"/>
      <c r="R122" s="42"/>
      <c r="S122" s="42"/>
      <c r="T122" s="78"/>
      <c r="AT122" s="24" t="s">
        <v>173</v>
      </c>
      <c r="AU122" s="24" t="s">
        <v>82</v>
      </c>
    </row>
    <row r="123" spans="2:65" s="1" customFormat="1" ht="31.5" customHeight="1">
      <c r="B123" s="41"/>
      <c r="C123" s="193" t="s">
        <v>274</v>
      </c>
      <c r="D123" s="193" t="s">
        <v>167</v>
      </c>
      <c r="E123" s="194" t="s">
        <v>401</v>
      </c>
      <c r="F123" s="195" t="s">
        <v>402</v>
      </c>
      <c r="G123" s="196" t="s">
        <v>303</v>
      </c>
      <c r="H123" s="197">
        <v>12.84</v>
      </c>
      <c r="I123" s="198"/>
      <c r="J123" s="199">
        <f>ROUND(I123*H123,2)</f>
        <v>0</v>
      </c>
      <c r="K123" s="195" t="s">
        <v>181</v>
      </c>
      <c r="L123" s="61"/>
      <c r="M123" s="200" t="s">
        <v>21</v>
      </c>
      <c r="N123" s="201" t="s">
        <v>43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171</v>
      </c>
      <c r="AT123" s="24" t="s">
        <v>167</v>
      </c>
      <c r="AU123" s="24" t="s">
        <v>82</v>
      </c>
      <c r="AY123" s="24" t="s">
        <v>164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80</v>
      </c>
      <c r="BK123" s="204">
        <f>ROUND(I123*H123,2)</f>
        <v>0</v>
      </c>
      <c r="BL123" s="24" t="s">
        <v>171</v>
      </c>
      <c r="BM123" s="24" t="s">
        <v>765</v>
      </c>
    </row>
    <row r="124" spans="2:65" s="1" customFormat="1" ht="22.5" customHeight="1">
      <c r="B124" s="41"/>
      <c r="C124" s="193" t="s">
        <v>280</v>
      </c>
      <c r="D124" s="193" t="s">
        <v>167</v>
      </c>
      <c r="E124" s="194" t="s">
        <v>405</v>
      </c>
      <c r="F124" s="195" t="s">
        <v>406</v>
      </c>
      <c r="G124" s="196" t="s">
        <v>303</v>
      </c>
      <c r="H124" s="197">
        <v>12.84</v>
      </c>
      <c r="I124" s="198"/>
      <c r="J124" s="199">
        <f>ROUND(I124*H124,2)</f>
        <v>0</v>
      </c>
      <c r="K124" s="195" t="s">
        <v>181</v>
      </c>
      <c r="L124" s="61"/>
      <c r="M124" s="200" t="s">
        <v>21</v>
      </c>
      <c r="N124" s="201" t="s">
        <v>43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171</v>
      </c>
      <c r="AT124" s="24" t="s">
        <v>167</v>
      </c>
      <c r="AU124" s="24" t="s">
        <v>82</v>
      </c>
      <c r="AY124" s="24" t="s">
        <v>164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80</v>
      </c>
      <c r="BK124" s="204">
        <f>ROUND(I124*H124,2)</f>
        <v>0</v>
      </c>
      <c r="BL124" s="24" t="s">
        <v>171</v>
      </c>
      <c r="BM124" s="24" t="s">
        <v>766</v>
      </c>
    </row>
    <row r="125" spans="2:65" s="1" customFormat="1" ht="22.5" customHeight="1">
      <c r="B125" s="41"/>
      <c r="C125" s="193" t="s">
        <v>284</v>
      </c>
      <c r="D125" s="193" t="s">
        <v>167</v>
      </c>
      <c r="E125" s="194" t="s">
        <v>409</v>
      </c>
      <c r="F125" s="195" t="s">
        <v>410</v>
      </c>
      <c r="G125" s="196" t="s">
        <v>314</v>
      </c>
      <c r="H125" s="197">
        <v>3.9E-2</v>
      </c>
      <c r="I125" s="198"/>
      <c r="J125" s="199">
        <f>ROUND(I125*H125,2)</f>
        <v>0</v>
      </c>
      <c r="K125" s="195" t="s">
        <v>181</v>
      </c>
      <c r="L125" s="61"/>
      <c r="M125" s="200" t="s">
        <v>21</v>
      </c>
      <c r="N125" s="201" t="s">
        <v>43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171</v>
      </c>
      <c r="AT125" s="24" t="s">
        <v>167</v>
      </c>
      <c r="AU125" s="24" t="s">
        <v>82</v>
      </c>
      <c r="AY125" s="24" t="s">
        <v>164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80</v>
      </c>
      <c r="BK125" s="204">
        <f>ROUND(I125*H125,2)</f>
        <v>0</v>
      </c>
      <c r="BL125" s="24" t="s">
        <v>171</v>
      </c>
      <c r="BM125" s="24" t="s">
        <v>767</v>
      </c>
    </row>
    <row r="126" spans="2:65" s="1" customFormat="1" ht="27">
      <c r="B126" s="41"/>
      <c r="C126" s="63"/>
      <c r="D126" s="205" t="s">
        <v>173</v>
      </c>
      <c r="E126" s="63"/>
      <c r="F126" s="206" t="s">
        <v>412</v>
      </c>
      <c r="G126" s="63"/>
      <c r="H126" s="63"/>
      <c r="I126" s="163"/>
      <c r="J126" s="63"/>
      <c r="K126" s="63"/>
      <c r="L126" s="61"/>
      <c r="M126" s="207"/>
      <c r="N126" s="42"/>
      <c r="O126" s="42"/>
      <c r="P126" s="42"/>
      <c r="Q126" s="42"/>
      <c r="R126" s="42"/>
      <c r="S126" s="42"/>
      <c r="T126" s="78"/>
      <c r="AT126" s="24" t="s">
        <v>173</v>
      </c>
      <c r="AU126" s="24" t="s">
        <v>82</v>
      </c>
    </row>
    <row r="127" spans="2:65" s="11" customFormat="1" ht="13.5">
      <c r="B127" s="213"/>
      <c r="C127" s="214"/>
      <c r="D127" s="205" t="s">
        <v>326</v>
      </c>
      <c r="E127" s="224" t="s">
        <v>21</v>
      </c>
      <c r="F127" s="225" t="s">
        <v>854</v>
      </c>
      <c r="G127" s="214"/>
      <c r="H127" s="226">
        <v>1.2999999999999999E-2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326</v>
      </c>
      <c r="AU127" s="223" t="s">
        <v>82</v>
      </c>
      <c r="AV127" s="11" t="s">
        <v>82</v>
      </c>
      <c r="AW127" s="11" t="s">
        <v>35</v>
      </c>
      <c r="AX127" s="11" t="s">
        <v>80</v>
      </c>
      <c r="AY127" s="223" t="s">
        <v>164</v>
      </c>
    </row>
    <row r="128" spans="2:65" s="11" customFormat="1" ht="13.5">
      <c r="B128" s="213"/>
      <c r="C128" s="214"/>
      <c r="D128" s="205" t="s">
        <v>326</v>
      </c>
      <c r="E128" s="214"/>
      <c r="F128" s="225" t="s">
        <v>855</v>
      </c>
      <c r="G128" s="214"/>
      <c r="H128" s="226">
        <v>3.9E-2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326</v>
      </c>
      <c r="AU128" s="223" t="s">
        <v>82</v>
      </c>
      <c r="AV128" s="11" t="s">
        <v>82</v>
      </c>
      <c r="AW128" s="11" t="s">
        <v>6</v>
      </c>
      <c r="AX128" s="11" t="s">
        <v>80</v>
      </c>
      <c r="AY128" s="223" t="s">
        <v>164</v>
      </c>
    </row>
    <row r="129" spans="2:65" s="10" customFormat="1" ht="29.85" customHeight="1">
      <c r="B129" s="176"/>
      <c r="C129" s="177"/>
      <c r="D129" s="190" t="s">
        <v>71</v>
      </c>
      <c r="E129" s="191" t="s">
        <v>177</v>
      </c>
      <c r="F129" s="191" t="s">
        <v>415</v>
      </c>
      <c r="G129" s="177"/>
      <c r="H129" s="177"/>
      <c r="I129" s="180"/>
      <c r="J129" s="192">
        <f>BK129</f>
        <v>0</v>
      </c>
      <c r="K129" s="177"/>
      <c r="L129" s="182"/>
      <c r="M129" s="183"/>
      <c r="N129" s="184"/>
      <c r="O129" s="184"/>
      <c r="P129" s="185">
        <f>SUM(P130:P153)</f>
        <v>0</v>
      </c>
      <c r="Q129" s="184"/>
      <c r="R129" s="185">
        <f>SUM(R130:R153)</f>
        <v>126.60048520000001</v>
      </c>
      <c r="S129" s="184"/>
      <c r="T129" s="186">
        <f>SUM(T130:T153)</f>
        <v>0</v>
      </c>
      <c r="AR129" s="187" t="s">
        <v>80</v>
      </c>
      <c r="AT129" s="188" t="s">
        <v>71</v>
      </c>
      <c r="AU129" s="188" t="s">
        <v>80</v>
      </c>
      <c r="AY129" s="187" t="s">
        <v>164</v>
      </c>
      <c r="BK129" s="189">
        <f>SUM(BK130:BK153)</f>
        <v>0</v>
      </c>
    </row>
    <row r="130" spans="2:65" s="1" customFormat="1" ht="22.5" customHeight="1">
      <c r="B130" s="41"/>
      <c r="C130" s="193" t="s">
        <v>288</v>
      </c>
      <c r="D130" s="193" t="s">
        <v>167</v>
      </c>
      <c r="E130" s="194" t="s">
        <v>856</v>
      </c>
      <c r="F130" s="195" t="s">
        <v>857</v>
      </c>
      <c r="G130" s="196" t="s">
        <v>303</v>
      </c>
      <c r="H130" s="197">
        <v>527.16099999999994</v>
      </c>
      <c r="I130" s="198"/>
      <c r="J130" s="199">
        <f>ROUND(I130*H130,2)</f>
        <v>0</v>
      </c>
      <c r="K130" s="195" t="s">
        <v>21</v>
      </c>
      <c r="L130" s="61"/>
      <c r="M130" s="200" t="s">
        <v>21</v>
      </c>
      <c r="N130" s="201" t="s">
        <v>43</v>
      </c>
      <c r="O130" s="42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AR130" s="24" t="s">
        <v>171</v>
      </c>
      <c r="AT130" s="24" t="s">
        <v>167</v>
      </c>
      <c r="AU130" s="24" t="s">
        <v>82</v>
      </c>
      <c r="AY130" s="24" t="s">
        <v>164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80</v>
      </c>
      <c r="BK130" s="204">
        <f>ROUND(I130*H130,2)</f>
        <v>0</v>
      </c>
      <c r="BL130" s="24" t="s">
        <v>171</v>
      </c>
      <c r="BM130" s="24" t="s">
        <v>419</v>
      </c>
    </row>
    <row r="131" spans="2:65" s="1" customFormat="1" ht="67.5">
      <c r="B131" s="41"/>
      <c r="C131" s="63"/>
      <c r="D131" s="205" t="s">
        <v>173</v>
      </c>
      <c r="E131" s="63"/>
      <c r="F131" s="206" t="s">
        <v>420</v>
      </c>
      <c r="G131" s="63"/>
      <c r="H131" s="63"/>
      <c r="I131" s="163"/>
      <c r="J131" s="63"/>
      <c r="K131" s="63"/>
      <c r="L131" s="61"/>
      <c r="M131" s="207"/>
      <c r="N131" s="42"/>
      <c r="O131" s="42"/>
      <c r="P131" s="42"/>
      <c r="Q131" s="42"/>
      <c r="R131" s="42"/>
      <c r="S131" s="42"/>
      <c r="T131" s="78"/>
      <c r="AT131" s="24" t="s">
        <v>173</v>
      </c>
      <c r="AU131" s="24" t="s">
        <v>82</v>
      </c>
    </row>
    <row r="132" spans="2:65" s="11" customFormat="1" ht="13.5">
      <c r="B132" s="213"/>
      <c r="C132" s="214"/>
      <c r="D132" s="205" t="s">
        <v>326</v>
      </c>
      <c r="E132" s="224" t="s">
        <v>21</v>
      </c>
      <c r="F132" s="225" t="s">
        <v>848</v>
      </c>
      <c r="G132" s="214"/>
      <c r="H132" s="226">
        <v>23.271000000000001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326</v>
      </c>
      <c r="AU132" s="223" t="s">
        <v>82</v>
      </c>
      <c r="AV132" s="11" t="s">
        <v>82</v>
      </c>
      <c r="AW132" s="11" t="s">
        <v>35</v>
      </c>
      <c r="AX132" s="11" t="s">
        <v>72</v>
      </c>
      <c r="AY132" s="223" t="s">
        <v>164</v>
      </c>
    </row>
    <row r="133" spans="2:65" s="11" customFormat="1" ht="13.5">
      <c r="B133" s="213"/>
      <c r="C133" s="214"/>
      <c r="D133" s="205" t="s">
        <v>326</v>
      </c>
      <c r="E133" s="224" t="s">
        <v>21</v>
      </c>
      <c r="F133" s="225" t="s">
        <v>849</v>
      </c>
      <c r="G133" s="214"/>
      <c r="H133" s="226">
        <v>9.5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326</v>
      </c>
      <c r="AU133" s="223" t="s">
        <v>82</v>
      </c>
      <c r="AV133" s="11" t="s">
        <v>82</v>
      </c>
      <c r="AW133" s="11" t="s">
        <v>35</v>
      </c>
      <c r="AX133" s="11" t="s">
        <v>72</v>
      </c>
      <c r="AY133" s="223" t="s">
        <v>164</v>
      </c>
    </row>
    <row r="134" spans="2:65" s="11" customFormat="1" ht="13.5">
      <c r="B134" s="213"/>
      <c r="C134" s="214"/>
      <c r="D134" s="205" t="s">
        <v>326</v>
      </c>
      <c r="E134" s="224" t="s">
        <v>21</v>
      </c>
      <c r="F134" s="225" t="s">
        <v>850</v>
      </c>
      <c r="G134" s="214"/>
      <c r="H134" s="226">
        <v>426.017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326</v>
      </c>
      <c r="AU134" s="223" t="s">
        <v>82</v>
      </c>
      <c r="AV134" s="11" t="s">
        <v>82</v>
      </c>
      <c r="AW134" s="11" t="s">
        <v>35</v>
      </c>
      <c r="AX134" s="11" t="s">
        <v>72</v>
      </c>
      <c r="AY134" s="223" t="s">
        <v>164</v>
      </c>
    </row>
    <row r="135" spans="2:65" s="11" customFormat="1" ht="13.5">
      <c r="B135" s="213"/>
      <c r="C135" s="214"/>
      <c r="D135" s="208" t="s">
        <v>326</v>
      </c>
      <c r="E135" s="215" t="s">
        <v>21</v>
      </c>
      <c r="F135" s="216" t="s">
        <v>851</v>
      </c>
      <c r="G135" s="214"/>
      <c r="H135" s="217">
        <v>68.373000000000005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326</v>
      </c>
      <c r="AU135" s="223" t="s">
        <v>82</v>
      </c>
      <c r="AV135" s="11" t="s">
        <v>82</v>
      </c>
      <c r="AW135" s="11" t="s">
        <v>35</v>
      </c>
      <c r="AX135" s="11" t="s">
        <v>72</v>
      </c>
      <c r="AY135" s="223" t="s">
        <v>164</v>
      </c>
    </row>
    <row r="136" spans="2:65" s="1" customFormat="1" ht="22.5" customHeight="1">
      <c r="B136" s="41"/>
      <c r="C136" s="193" t="s">
        <v>404</v>
      </c>
      <c r="D136" s="193" t="s">
        <v>167</v>
      </c>
      <c r="E136" s="194" t="s">
        <v>432</v>
      </c>
      <c r="F136" s="195" t="s">
        <v>433</v>
      </c>
      <c r="G136" s="196" t="s">
        <v>303</v>
      </c>
      <c r="H136" s="197">
        <v>527.16099999999994</v>
      </c>
      <c r="I136" s="198"/>
      <c r="J136" s="199">
        <f>ROUND(I136*H136,2)</f>
        <v>0</v>
      </c>
      <c r="K136" s="195" t="s">
        <v>181</v>
      </c>
      <c r="L136" s="61"/>
      <c r="M136" s="200" t="s">
        <v>21</v>
      </c>
      <c r="N136" s="201" t="s">
        <v>43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171</v>
      </c>
      <c r="AT136" s="24" t="s">
        <v>167</v>
      </c>
      <c r="AU136" s="24" t="s">
        <v>82</v>
      </c>
      <c r="AY136" s="24" t="s">
        <v>164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80</v>
      </c>
      <c r="BK136" s="204">
        <f>ROUND(I136*H136,2)</f>
        <v>0</v>
      </c>
      <c r="BL136" s="24" t="s">
        <v>171</v>
      </c>
      <c r="BM136" s="24" t="s">
        <v>858</v>
      </c>
    </row>
    <row r="137" spans="2:65" s="1" customFormat="1" ht="27">
      <c r="B137" s="41"/>
      <c r="C137" s="63"/>
      <c r="D137" s="208" t="s">
        <v>173</v>
      </c>
      <c r="E137" s="63"/>
      <c r="F137" s="209" t="s">
        <v>859</v>
      </c>
      <c r="G137" s="63"/>
      <c r="H137" s="63"/>
      <c r="I137" s="163"/>
      <c r="J137" s="63"/>
      <c r="K137" s="63"/>
      <c r="L137" s="61"/>
      <c r="M137" s="207"/>
      <c r="N137" s="42"/>
      <c r="O137" s="42"/>
      <c r="P137" s="42"/>
      <c r="Q137" s="42"/>
      <c r="R137" s="42"/>
      <c r="S137" s="42"/>
      <c r="T137" s="78"/>
      <c r="AT137" s="24" t="s">
        <v>173</v>
      </c>
      <c r="AU137" s="24" t="s">
        <v>82</v>
      </c>
    </row>
    <row r="138" spans="2:65" s="1" customFormat="1" ht="57" customHeight="1">
      <c r="B138" s="41"/>
      <c r="C138" s="193" t="s">
        <v>408</v>
      </c>
      <c r="D138" s="193" t="s">
        <v>167</v>
      </c>
      <c r="E138" s="194" t="s">
        <v>860</v>
      </c>
      <c r="F138" s="195" t="s">
        <v>861</v>
      </c>
      <c r="G138" s="196" t="s">
        <v>303</v>
      </c>
      <c r="H138" s="197">
        <v>449.28800000000001</v>
      </c>
      <c r="I138" s="198"/>
      <c r="J138" s="199">
        <f>ROUND(I138*H138,2)</f>
        <v>0</v>
      </c>
      <c r="K138" s="195" t="s">
        <v>181</v>
      </c>
      <c r="L138" s="61"/>
      <c r="M138" s="200" t="s">
        <v>21</v>
      </c>
      <c r="N138" s="201" t="s">
        <v>43</v>
      </c>
      <c r="O138" s="42"/>
      <c r="P138" s="202">
        <f>O138*H138</f>
        <v>0</v>
      </c>
      <c r="Q138" s="202">
        <v>8.5650000000000004E-2</v>
      </c>
      <c r="R138" s="202">
        <f>Q138*H138</f>
        <v>38.481517200000006</v>
      </c>
      <c r="S138" s="202">
        <v>0</v>
      </c>
      <c r="T138" s="203">
        <f>S138*H138</f>
        <v>0</v>
      </c>
      <c r="AR138" s="24" t="s">
        <v>171</v>
      </c>
      <c r="AT138" s="24" t="s">
        <v>167</v>
      </c>
      <c r="AU138" s="24" t="s">
        <v>82</v>
      </c>
      <c r="AY138" s="24" t="s">
        <v>164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80</v>
      </c>
      <c r="BK138" s="204">
        <f>ROUND(I138*H138,2)</f>
        <v>0</v>
      </c>
      <c r="BL138" s="24" t="s">
        <v>171</v>
      </c>
      <c r="BM138" s="24" t="s">
        <v>862</v>
      </c>
    </row>
    <row r="139" spans="2:65" s="11" customFormat="1" ht="13.5">
      <c r="B139" s="213"/>
      <c r="C139" s="214"/>
      <c r="D139" s="205" t="s">
        <v>326</v>
      </c>
      <c r="E139" s="224" t="s">
        <v>21</v>
      </c>
      <c r="F139" s="225" t="s">
        <v>848</v>
      </c>
      <c r="G139" s="214"/>
      <c r="H139" s="226">
        <v>23.271000000000001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326</v>
      </c>
      <c r="AU139" s="223" t="s">
        <v>82</v>
      </c>
      <c r="AV139" s="11" t="s">
        <v>82</v>
      </c>
      <c r="AW139" s="11" t="s">
        <v>35</v>
      </c>
      <c r="AX139" s="11" t="s">
        <v>72</v>
      </c>
      <c r="AY139" s="223" t="s">
        <v>164</v>
      </c>
    </row>
    <row r="140" spans="2:65" s="11" customFormat="1" ht="13.5">
      <c r="B140" s="213"/>
      <c r="C140" s="214"/>
      <c r="D140" s="205" t="s">
        <v>326</v>
      </c>
      <c r="E140" s="224" t="s">
        <v>21</v>
      </c>
      <c r="F140" s="225" t="s">
        <v>850</v>
      </c>
      <c r="G140" s="214"/>
      <c r="H140" s="226">
        <v>426.017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326</v>
      </c>
      <c r="AU140" s="223" t="s">
        <v>82</v>
      </c>
      <c r="AV140" s="11" t="s">
        <v>82</v>
      </c>
      <c r="AW140" s="11" t="s">
        <v>35</v>
      </c>
      <c r="AX140" s="11" t="s">
        <v>72</v>
      </c>
      <c r="AY140" s="223" t="s">
        <v>164</v>
      </c>
    </row>
    <row r="141" spans="2:65" s="12" customFormat="1" ht="13.5">
      <c r="B141" s="227"/>
      <c r="C141" s="228"/>
      <c r="D141" s="208" t="s">
        <v>326</v>
      </c>
      <c r="E141" s="229" t="s">
        <v>21</v>
      </c>
      <c r="F141" s="230" t="s">
        <v>357</v>
      </c>
      <c r="G141" s="228"/>
      <c r="H141" s="231">
        <v>449.28800000000001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326</v>
      </c>
      <c r="AU141" s="237" t="s">
        <v>82</v>
      </c>
      <c r="AV141" s="12" t="s">
        <v>171</v>
      </c>
      <c r="AW141" s="12" t="s">
        <v>6</v>
      </c>
      <c r="AX141" s="12" t="s">
        <v>80</v>
      </c>
      <c r="AY141" s="237" t="s">
        <v>164</v>
      </c>
    </row>
    <row r="142" spans="2:65" s="1" customFormat="1" ht="22.5" customHeight="1">
      <c r="B142" s="41"/>
      <c r="C142" s="238" t="s">
        <v>416</v>
      </c>
      <c r="D142" s="238" t="s">
        <v>369</v>
      </c>
      <c r="E142" s="239" t="s">
        <v>478</v>
      </c>
      <c r="F142" s="240" t="s">
        <v>479</v>
      </c>
      <c r="G142" s="241" t="s">
        <v>303</v>
      </c>
      <c r="H142" s="242">
        <v>468.61900000000003</v>
      </c>
      <c r="I142" s="243"/>
      <c r="J142" s="244">
        <f>ROUND(I142*H142,2)</f>
        <v>0</v>
      </c>
      <c r="K142" s="240" t="s">
        <v>181</v>
      </c>
      <c r="L142" s="245"/>
      <c r="M142" s="246" t="s">
        <v>21</v>
      </c>
      <c r="N142" s="247" t="s">
        <v>43</v>
      </c>
      <c r="O142" s="42"/>
      <c r="P142" s="202">
        <f>O142*H142</f>
        <v>0</v>
      </c>
      <c r="Q142" s="202">
        <v>0.18</v>
      </c>
      <c r="R142" s="202">
        <f>Q142*H142</f>
        <v>84.351420000000005</v>
      </c>
      <c r="S142" s="202">
        <v>0</v>
      </c>
      <c r="T142" s="203">
        <f>S142*H142</f>
        <v>0</v>
      </c>
      <c r="AR142" s="24" t="s">
        <v>208</v>
      </c>
      <c r="AT142" s="24" t="s">
        <v>369</v>
      </c>
      <c r="AU142" s="24" t="s">
        <v>82</v>
      </c>
      <c r="AY142" s="24" t="s">
        <v>164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80</v>
      </c>
      <c r="BK142" s="204">
        <f>ROUND(I142*H142,2)</f>
        <v>0</v>
      </c>
      <c r="BL142" s="24" t="s">
        <v>171</v>
      </c>
      <c r="BM142" s="24" t="s">
        <v>772</v>
      </c>
    </row>
    <row r="143" spans="2:65" s="1" customFormat="1" ht="27">
      <c r="B143" s="41"/>
      <c r="C143" s="63"/>
      <c r="D143" s="205" t="s">
        <v>173</v>
      </c>
      <c r="E143" s="63"/>
      <c r="F143" s="206" t="s">
        <v>481</v>
      </c>
      <c r="G143" s="63"/>
      <c r="H143" s="63"/>
      <c r="I143" s="163"/>
      <c r="J143" s="63"/>
      <c r="K143" s="63"/>
      <c r="L143" s="61"/>
      <c r="M143" s="207"/>
      <c r="N143" s="42"/>
      <c r="O143" s="42"/>
      <c r="P143" s="42"/>
      <c r="Q143" s="42"/>
      <c r="R143" s="42"/>
      <c r="S143" s="42"/>
      <c r="T143" s="78"/>
      <c r="AT143" s="24" t="s">
        <v>173</v>
      </c>
      <c r="AU143" s="24" t="s">
        <v>82</v>
      </c>
    </row>
    <row r="144" spans="2:65" s="11" customFormat="1" ht="13.5">
      <c r="B144" s="213"/>
      <c r="C144" s="214"/>
      <c r="D144" s="205" t="s">
        <v>326</v>
      </c>
      <c r="E144" s="224" t="s">
        <v>21</v>
      </c>
      <c r="F144" s="225" t="s">
        <v>850</v>
      </c>
      <c r="G144" s="214"/>
      <c r="H144" s="226">
        <v>426.017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326</v>
      </c>
      <c r="AU144" s="223" t="s">
        <v>82</v>
      </c>
      <c r="AV144" s="11" t="s">
        <v>82</v>
      </c>
      <c r="AW144" s="11" t="s">
        <v>35</v>
      </c>
      <c r="AX144" s="11" t="s">
        <v>72</v>
      </c>
      <c r="AY144" s="223" t="s">
        <v>164</v>
      </c>
    </row>
    <row r="145" spans="2:65" s="12" customFormat="1" ht="13.5">
      <c r="B145" s="227"/>
      <c r="C145" s="228"/>
      <c r="D145" s="205" t="s">
        <v>326</v>
      </c>
      <c r="E145" s="272" t="s">
        <v>21</v>
      </c>
      <c r="F145" s="273" t="s">
        <v>357</v>
      </c>
      <c r="G145" s="228"/>
      <c r="H145" s="274">
        <v>426.017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AT145" s="237" t="s">
        <v>326</v>
      </c>
      <c r="AU145" s="237" t="s">
        <v>82</v>
      </c>
      <c r="AV145" s="12" t="s">
        <v>171</v>
      </c>
      <c r="AW145" s="12" t="s">
        <v>6</v>
      </c>
      <c r="AX145" s="12" t="s">
        <v>80</v>
      </c>
      <c r="AY145" s="237" t="s">
        <v>164</v>
      </c>
    </row>
    <row r="146" spans="2:65" s="11" customFormat="1" ht="13.5">
      <c r="B146" s="213"/>
      <c r="C146" s="214"/>
      <c r="D146" s="208" t="s">
        <v>326</v>
      </c>
      <c r="E146" s="214"/>
      <c r="F146" s="216" t="s">
        <v>863</v>
      </c>
      <c r="G146" s="214"/>
      <c r="H146" s="217">
        <v>468.61900000000003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326</v>
      </c>
      <c r="AU146" s="223" t="s">
        <v>82</v>
      </c>
      <c r="AV146" s="11" t="s">
        <v>82</v>
      </c>
      <c r="AW146" s="11" t="s">
        <v>6</v>
      </c>
      <c r="AX146" s="11" t="s">
        <v>80</v>
      </c>
      <c r="AY146" s="223" t="s">
        <v>164</v>
      </c>
    </row>
    <row r="147" spans="2:65" s="1" customFormat="1" ht="22.5" customHeight="1">
      <c r="B147" s="41"/>
      <c r="C147" s="238" t="s">
        <v>421</v>
      </c>
      <c r="D147" s="238" t="s">
        <v>369</v>
      </c>
      <c r="E147" s="239" t="s">
        <v>864</v>
      </c>
      <c r="F147" s="240" t="s">
        <v>865</v>
      </c>
      <c r="G147" s="241" t="s">
        <v>303</v>
      </c>
      <c r="H147" s="242">
        <v>25.597999999999999</v>
      </c>
      <c r="I147" s="243"/>
      <c r="J147" s="244">
        <f>ROUND(I147*H147,2)</f>
        <v>0</v>
      </c>
      <c r="K147" s="240" t="s">
        <v>21</v>
      </c>
      <c r="L147" s="245"/>
      <c r="M147" s="246" t="s">
        <v>21</v>
      </c>
      <c r="N147" s="247" t="s">
        <v>43</v>
      </c>
      <c r="O147" s="42"/>
      <c r="P147" s="202">
        <f>O147*H147</f>
        <v>0</v>
      </c>
      <c r="Q147" s="202">
        <v>0.14599999999999999</v>
      </c>
      <c r="R147" s="202">
        <f>Q147*H147</f>
        <v>3.7373079999999996</v>
      </c>
      <c r="S147" s="202">
        <v>0</v>
      </c>
      <c r="T147" s="203">
        <f>S147*H147</f>
        <v>0</v>
      </c>
      <c r="AR147" s="24" t="s">
        <v>208</v>
      </c>
      <c r="AT147" s="24" t="s">
        <v>369</v>
      </c>
      <c r="AU147" s="24" t="s">
        <v>82</v>
      </c>
      <c r="AY147" s="24" t="s">
        <v>164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80</v>
      </c>
      <c r="BK147" s="204">
        <f>ROUND(I147*H147,2)</f>
        <v>0</v>
      </c>
      <c r="BL147" s="24" t="s">
        <v>171</v>
      </c>
      <c r="BM147" s="24" t="s">
        <v>866</v>
      </c>
    </row>
    <row r="148" spans="2:65" s="1" customFormat="1" ht="27">
      <c r="B148" s="41"/>
      <c r="C148" s="63"/>
      <c r="D148" s="205" t="s">
        <v>173</v>
      </c>
      <c r="E148" s="63"/>
      <c r="F148" s="206" t="s">
        <v>867</v>
      </c>
      <c r="G148" s="63"/>
      <c r="H148" s="63"/>
      <c r="I148" s="163"/>
      <c r="J148" s="63"/>
      <c r="K148" s="63"/>
      <c r="L148" s="61"/>
      <c r="M148" s="207"/>
      <c r="N148" s="42"/>
      <c r="O148" s="42"/>
      <c r="P148" s="42"/>
      <c r="Q148" s="42"/>
      <c r="R148" s="42"/>
      <c r="S148" s="42"/>
      <c r="T148" s="78"/>
      <c r="AT148" s="24" t="s">
        <v>173</v>
      </c>
      <c r="AU148" s="24" t="s">
        <v>82</v>
      </c>
    </row>
    <row r="149" spans="2:65" s="11" customFormat="1" ht="13.5">
      <c r="B149" s="213"/>
      <c r="C149" s="214"/>
      <c r="D149" s="205" t="s">
        <v>326</v>
      </c>
      <c r="E149" s="224" t="s">
        <v>21</v>
      </c>
      <c r="F149" s="225" t="s">
        <v>848</v>
      </c>
      <c r="G149" s="214"/>
      <c r="H149" s="226">
        <v>23.271000000000001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326</v>
      </c>
      <c r="AU149" s="223" t="s">
        <v>82</v>
      </c>
      <c r="AV149" s="11" t="s">
        <v>82</v>
      </c>
      <c r="AW149" s="11" t="s">
        <v>35</v>
      </c>
      <c r="AX149" s="11" t="s">
        <v>80</v>
      </c>
      <c r="AY149" s="223" t="s">
        <v>164</v>
      </c>
    </row>
    <row r="150" spans="2:65" s="11" customFormat="1" ht="13.5">
      <c r="B150" s="213"/>
      <c r="C150" s="214"/>
      <c r="D150" s="208" t="s">
        <v>326</v>
      </c>
      <c r="E150" s="214"/>
      <c r="F150" s="216" t="s">
        <v>868</v>
      </c>
      <c r="G150" s="214"/>
      <c r="H150" s="217">
        <v>25.597999999999999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326</v>
      </c>
      <c r="AU150" s="223" t="s">
        <v>82</v>
      </c>
      <c r="AV150" s="11" t="s">
        <v>82</v>
      </c>
      <c r="AW150" s="11" t="s">
        <v>6</v>
      </c>
      <c r="AX150" s="11" t="s">
        <v>80</v>
      </c>
      <c r="AY150" s="223" t="s">
        <v>164</v>
      </c>
    </row>
    <row r="151" spans="2:65" s="1" customFormat="1" ht="31.5" customHeight="1">
      <c r="B151" s="41"/>
      <c r="C151" s="193" t="s">
        <v>426</v>
      </c>
      <c r="D151" s="193" t="s">
        <v>167</v>
      </c>
      <c r="E151" s="194" t="s">
        <v>774</v>
      </c>
      <c r="F151" s="195" t="s">
        <v>775</v>
      </c>
      <c r="G151" s="196" t="s">
        <v>303</v>
      </c>
      <c r="H151" s="197">
        <v>8.4</v>
      </c>
      <c r="I151" s="198"/>
      <c r="J151" s="199">
        <f>ROUND(I151*H151,2)</f>
        <v>0</v>
      </c>
      <c r="K151" s="195" t="s">
        <v>21</v>
      </c>
      <c r="L151" s="61"/>
      <c r="M151" s="200" t="s">
        <v>21</v>
      </c>
      <c r="N151" s="201" t="s">
        <v>43</v>
      </c>
      <c r="O151" s="42"/>
      <c r="P151" s="202">
        <f>O151*H151</f>
        <v>0</v>
      </c>
      <c r="Q151" s="202">
        <v>3.5999999999999999E-3</v>
      </c>
      <c r="R151" s="202">
        <f>Q151*H151</f>
        <v>3.024E-2</v>
      </c>
      <c r="S151" s="202">
        <v>0</v>
      </c>
      <c r="T151" s="203">
        <f>S151*H151</f>
        <v>0</v>
      </c>
      <c r="AR151" s="24" t="s">
        <v>171</v>
      </c>
      <c r="AT151" s="24" t="s">
        <v>167</v>
      </c>
      <c r="AU151" s="24" t="s">
        <v>82</v>
      </c>
      <c r="AY151" s="24" t="s">
        <v>164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80</v>
      </c>
      <c r="BK151" s="204">
        <f>ROUND(I151*H151,2)</f>
        <v>0</v>
      </c>
      <c r="BL151" s="24" t="s">
        <v>171</v>
      </c>
      <c r="BM151" s="24" t="s">
        <v>776</v>
      </c>
    </row>
    <row r="152" spans="2:65" s="11" customFormat="1" ht="13.5">
      <c r="B152" s="213"/>
      <c r="C152" s="214"/>
      <c r="D152" s="208" t="s">
        <v>326</v>
      </c>
      <c r="E152" s="215" t="s">
        <v>21</v>
      </c>
      <c r="F152" s="216" t="s">
        <v>869</v>
      </c>
      <c r="G152" s="214"/>
      <c r="H152" s="217">
        <v>8.4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326</v>
      </c>
      <c r="AU152" s="223" t="s">
        <v>82</v>
      </c>
      <c r="AV152" s="11" t="s">
        <v>82</v>
      </c>
      <c r="AW152" s="11" t="s">
        <v>35</v>
      </c>
      <c r="AX152" s="11" t="s">
        <v>80</v>
      </c>
      <c r="AY152" s="223" t="s">
        <v>164</v>
      </c>
    </row>
    <row r="153" spans="2:65" s="1" customFormat="1" ht="57" customHeight="1">
      <c r="B153" s="41"/>
      <c r="C153" s="193" t="s">
        <v>431</v>
      </c>
      <c r="D153" s="193" t="s">
        <v>167</v>
      </c>
      <c r="E153" s="194" t="s">
        <v>870</v>
      </c>
      <c r="F153" s="195" t="s">
        <v>871</v>
      </c>
      <c r="G153" s="196" t="s">
        <v>303</v>
      </c>
      <c r="H153" s="197">
        <v>70</v>
      </c>
      <c r="I153" s="198"/>
      <c r="J153" s="199">
        <f>ROUND(I153*H153,2)</f>
        <v>0</v>
      </c>
      <c r="K153" s="195" t="s">
        <v>181</v>
      </c>
      <c r="L153" s="61"/>
      <c r="M153" s="200" t="s">
        <v>21</v>
      </c>
      <c r="N153" s="201" t="s">
        <v>43</v>
      </c>
      <c r="O153" s="42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24" t="s">
        <v>171</v>
      </c>
      <c r="AT153" s="24" t="s">
        <v>167</v>
      </c>
      <c r="AU153" s="24" t="s">
        <v>82</v>
      </c>
      <c r="AY153" s="24" t="s">
        <v>164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80</v>
      </c>
      <c r="BK153" s="204">
        <f>ROUND(I153*H153,2)</f>
        <v>0</v>
      </c>
      <c r="BL153" s="24" t="s">
        <v>171</v>
      </c>
      <c r="BM153" s="24" t="s">
        <v>872</v>
      </c>
    </row>
    <row r="154" spans="2:65" s="10" customFormat="1" ht="29.85" customHeight="1">
      <c r="B154" s="176"/>
      <c r="C154" s="177"/>
      <c r="D154" s="190" t="s">
        <v>71</v>
      </c>
      <c r="E154" s="191" t="s">
        <v>165</v>
      </c>
      <c r="F154" s="191" t="s">
        <v>166</v>
      </c>
      <c r="G154" s="177"/>
      <c r="H154" s="177"/>
      <c r="I154" s="180"/>
      <c r="J154" s="192">
        <f>BK154</f>
        <v>0</v>
      </c>
      <c r="K154" s="177"/>
      <c r="L154" s="182"/>
      <c r="M154" s="183"/>
      <c r="N154" s="184"/>
      <c r="O154" s="184"/>
      <c r="P154" s="185">
        <f>P155+SUM(P156:P170)</f>
        <v>0</v>
      </c>
      <c r="Q154" s="184"/>
      <c r="R154" s="185">
        <f>R155+SUM(R156:R170)</f>
        <v>56.589105780000004</v>
      </c>
      <c r="S154" s="184"/>
      <c r="T154" s="186">
        <f>T155+SUM(T156:T170)</f>
        <v>0</v>
      </c>
      <c r="AR154" s="187" t="s">
        <v>80</v>
      </c>
      <c r="AT154" s="188" t="s">
        <v>71</v>
      </c>
      <c r="AU154" s="188" t="s">
        <v>80</v>
      </c>
      <c r="AY154" s="187" t="s">
        <v>164</v>
      </c>
      <c r="BK154" s="189">
        <f>BK155+SUM(BK156:BK170)</f>
        <v>0</v>
      </c>
    </row>
    <row r="155" spans="2:65" s="1" customFormat="1" ht="44.25" customHeight="1">
      <c r="B155" s="41"/>
      <c r="C155" s="193" t="s">
        <v>439</v>
      </c>
      <c r="D155" s="193" t="s">
        <v>167</v>
      </c>
      <c r="E155" s="194" t="s">
        <v>873</v>
      </c>
      <c r="F155" s="195" t="s">
        <v>874</v>
      </c>
      <c r="G155" s="196" t="s">
        <v>486</v>
      </c>
      <c r="H155" s="197">
        <v>19</v>
      </c>
      <c r="I155" s="198"/>
      <c r="J155" s="199">
        <f>ROUND(I155*H155,2)</f>
        <v>0</v>
      </c>
      <c r="K155" s="195" t="s">
        <v>181</v>
      </c>
      <c r="L155" s="61"/>
      <c r="M155" s="200" t="s">
        <v>21</v>
      </c>
      <c r="N155" s="201" t="s">
        <v>43</v>
      </c>
      <c r="O155" s="42"/>
      <c r="P155" s="202">
        <f>O155*H155</f>
        <v>0</v>
      </c>
      <c r="Q155" s="202">
        <v>0.14215</v>
      </c>
      <c r="R155" s="202">
        <f>Q155*H155</f>
        <v>2.70085</v>
      </c>
      <c r="S155" s="202">
        <v>0</v>
      </c>
      <c r="T155" s="203">
        <f>S155*H155</f>
        <v>0</v>
      </c>
      <c r="AR155" s="24" t="s">
        <v>171</v>
      </c>
      <c r="AT155" s="24" t="s">
        <v>167</v>
      </c>
      <c r="AU155" s="24" t="s">
        <v>82</v>
      </c>
      <c r="AY155" s="24" t="s">
        <v>164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80</v>
      </c>
      <c r="BK155" s="204">
        <f>ROUND(I155*H155,2)</f>
        <v>0</v>
      </c>
      <c r="BL155" s="24" t="s">
        <v>171</v>
      </c>
      <c r="BM155" s="24" t="s">
        <v>875</v>
      </c>
    </row>
    <row r="156" spans="2:65" s="1" customFormat="1" ht="22.5" customHeight="1">
      <c r="B156" s="41"/>
      <c r="C156" s="238" t="s">
        <v>445</v>
      </c>
      <c r="D156" s="238" t="s">
        <v>369</v>
      </c>
      <c r="E156" s="239" t="s">
        <v>876</v>
      </c>
      <c r="F156" s="240" t="s">
        <v>877</v>
      </c>
      <c r="G156" s="241" t="s">
        <v>377</v>
      </c>
      <c r="H156" s="242">
        <v>48</v>
      </c>
      <c r="I156" s="243"/>
      <c r="J156" s="244">
        <f>ROUND(I156*H156,2)</f>
        <v>0</v>
      </c>
      <c r="K156" s="240" t="s">
        <v>181</v>
      </c>
      <c r="L156" s="245"/>
      <c r="M156" s="246" t="s">
        <v>21</v>
      </c>
      <c r="N156" s="247" t="s">
        <v>43</v>
      </c>
      <c r="O156" s="42"/>
      <c r="P156" s="202">
        <f>O156*H156</f>
        <v>0</v>
      </c>
      <c r="Q156" s="202">
        <v>2.5999999999999999E-2</v>
      </c>
      <c r="R156" s="202">
        <f>Q156*H156</f>
        <v>1.248</v>
      </c>
      <c r="S156" s="202">
        <v>0</v>
      </c>
      <c r="T156" s="203">
        <f>S156*H156</f>
        <v>0</v>
      </c>
      <c r="AR156" s="24" t="s">
        <v>208</v>
      </c>
      <c r="AT156" s="24" t="s">
        <v>369</v>
      </c>
      <c r="AU156" s="24" t="s">
        <v>82</v>
      </c>
      <c r="AY156" s="24" t="s">
        <v>164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4" t="s">
        <v>80</v>
      </c>
      <c r="BK156" s="204">
        <f>ROUND(I156*H156,2)</f>
        <v>0</v>
      </c>
      <c r="BL156" s="24" t="s">
        <v>171</v>
      </c>
      <c r="BM156" s="24" t="s">
        <v>878</v>
      </c>
    </row>
    <row r="157" spans="2:65" s="1" customFormat="1" ht="44.25" customHeight="1">
      <c r="B157" s="41"/>
      <c r="C157" s="193" t="s">
        <v>450</v>
      </c>
      <c r="D157" s="193" t="s">
        <v>167</v>
      </c>
      <c r="E157" s="194" t="s">
        <v>573</v>
      </c>
      <c r="F157" s="195" t="s">
        <v>574</v>
      </c>
      <c r="G157" s="196" t="s">
        <v>486</v>
      </c>
      <c r="H157" s="197">
        <v>52.89</v>
      </c>
      <c r="I157" s="198"/>
      <c r="J157" s="199">
        <f>ROUND(I157*H157,2)</f>
        <v>0</v>
      </c>
      <c r="K157" s="195" t="s">
        <v>21</v>
      </c>
      <c r="L157" s="61"/>
      <c r="M157" s="200" t="s">
        <v>21</v>
      </c>
      <c r="N157" s="201" t="s">
        <v>43</v>
      </c>
      <c r="O157" s="42"/>
      <c r="P157" s="202">
        <f>O157*H157</f>
        <v>0</v>
      </c>
      <c r="Q157" s="202">
        <v>0.15540000000000001</v>
      </c>
      <c r="R157" s="202">
        <f>Q157*H157</f>
        <v>8.219106</v>
      </c>
      <c r="S157" s="202">
        <v>0</v>
      </c>
      <c r="T157" s="203">
        <f>S157*H157</f>
        <v>0</v>
      </c>
      <c r="AR157" s="24" t="s">
        <v>171</v>
      </c>
      <c r="AT157" s="24" t="s">
        <v>167</v>
      </c>
      <c r="AU157" s="24" t="s">
        <v>82</v>
      </c>
      <c r="AY157" s="24" t="s">
        <v>164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24" t="s">
        <v>80</v>
      </c>
      <c r="BK157" s="204">
        <f>ROUND(I157*H157,2)</f>
        <v>0</v>
      </c>
      <c r="BL157" s="24" t="s">
        <v>171</v>
      </c>
      <c r="BM157" s="24" t="s">
        <v>575</v>
      </c>
    </row>
    <row r="158" spans="2:65" s="11" customFormat="1" ht="13.5">
      <c r="B158" s="213"/>
      <c r="C158" s="214"/>
      <c r="D158" s="208" t="s">
        <v>326</v>
      </c>
      <c r="E158" s="215" t="s">
        <v>21</v>
      </c>
      <c r="F158" s="216" t="s">
        <v>879</v>
      </c>
      <c r="G158" s="214"/>
      <c r="H158" s="217">
        <v>52.89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326</v>
      </c>
      <c r="AU158" s="223" t="s">
        <v>82</v>
      </c>
      <c r="AV158" s="11" t="s">
        <v>82</v>
      </c>
      <c r="AW158" s="11" t="s">
        <v>35</v>
      </c>
      <c r="AX158" s="11" t="s">
        <v>72</v>
      </c>
      <c r="AY158" s="223" t="s">
        <v>164</v>
      </c>
    </row>
    <row r="159" spans="2:65" s="1" customFormat="1" ht="22.5" customHeight="1">
      <c r="B159" s="41"/>
      <c r="C159" s="238" t="s">
        <v>454</v>
      </c>
      <c r="D159" s="238" t="s">
        <v>369</v>
      </c>
      <c r="E159" s="239" t="s">
        <v>581</v>
      </c>
      <c r="F159" s="240" t="s">
        <v>582</v>
      </c>
      <c r="G159" s="241" t="s">
        <v>377</v>
      </c>
      <c r="H159" s="242">
        <v>56</v>
      </c>
      <c r="I159" s="243"/>
      <c r="J159" s="244">
        <f>ROUND(I159*H159,2)</f>
        <v>0</v>
      </c>
      <c r="K159" s="240" t="s">
        <v>181</v>
      </c>
      <c r="L159" s="245"/>
      <c r="M159" s="246" t="s">
        <v>21</v>
      </c>
      <c r="N159" s="247" t="s">
        <v>43</v>
      </c>
      <c r="O159" s="42"/>
      <c r="P159" s="202">
        <f>O159*H159</f>
        <v>0</v>
      </c>
      <c r="Q159" s="202">
        <v>8.2100000000000006E-2</v>
      </c>
      <c r="R159" s="202">
        <f>Q159*H159</f>
        <v>4.5975999999999999</v>
      </c>
      <c r="S159" s="202">
        <v>0</v>
      </c>
      <c r="T159" s="203">
        <f>S159*H159</f>
        <v>0</v>
      </c>
      <c r="AR159" s="24" t="s">
        <v>208</v>
      </c>
      <c r="AT159" s="24" t="s">
        <v>369</v>
      </c>
      <c r="AU159" s="24" t="s">
        <v>82</v>
      </c>
      <c r="AY159" s="24" t="s">
        <v>164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4" t="s">
        <v>80</v>
      </c>
      <c r="BK159" s="204">
        <f>ROUND(I159*H159,2)</f>
        <v>0</v>
      </c>
      <c r="BL159" s="24" t="s">
        <v>171</v>
      </c>
      <c r="BM159" s="24" t="s">
        <v>583</v>
      </c>
    </row>
    <row r="160" spans="2:65" s="1" customFormat="1" ht="27">
      <c r="B160" s="41"/>
      <c r="C160" s="63"/>
      <c r="D160" s="208" t="s">
        <v>173</v>
      </c>
      <c r="E160" s="63"/>
      <c r="F160" s="209" t="s">
        <v>584</v>
      </c>
      <c r="G160" s="63"/>
      <c r="H160" s="63"/>
      <c r="I160" s="163"/>
      <c r="J160" s="63"/>
      <c r="K160" s="63"/>
      <c r="L160" s="61"/>
      <c r="M160" s="207"/>
      <c r="N160" s="42"/>
      <c r="O160" s="42"/>
      <c r="P160" s="42"/>
      <c r="Q160" s="42"/>
      <c r="R160" s="42"/>
      <c r="S160" s="42"/>
      <c r="T160" s="78"/>
      <c r="AT160" s="24" t="s">
        <v>173</v>
      </c>
      <c r="AU160" s="24" t="s">
        <v>82</v>
      </c>
    </row>
    <row r="161" spans="2:65" s="1" customFormat="1" ht="44.25" customHeight="1">
      <c r="B161" s="41"/>
      <c r="C161" s="193" t="s">
        <v>458</v>
      </c>
      <c r="D161" s="193" t="s">
        <v>167</v>
      </c>
      <c r="E161" s="194" t="s">
        <v>880</v>
      </c>
      <c r="F161" s="195" t="s">
        <v>881</v>
      </c>
      <c r="G161" s="196" t="s">
        <v>486</v>
      </c>
      <c r="H161" s="197">
        <v>213.36</v>
      </c>
      <c r="I161" s="198"/>
      <c r="J161" s="199">
        <f>ROUND(I161*H161,2)</f>
        <v>0</v>
      </c>
      <c r="K161" s="195" t="s">
        <v>21</v>
      </c>
      <c r="L161" s="61"/>
      <c r="M161" s="200" t="s">
        <v>21</v>
      </c>
      <c r="N161" s="201" t="s">
        <v>43</v>
      </c>
      <c r="O161" s="42"/>
      <c r="P161" s="202">
        <f>O161*H161</f>
        <v>0</v>
      </c>
      <c r="Q161" s="202">
        <v>0.1295</v>
      </c>
      <c r="R161" s="202">
        <f>Q161*H161</f>
        <v>27.630120000000002</v>
      </c>
      <c r="S161" s="202">
        <v>0</v>
      </c>
      <c r="T161" s="203">
        <f>S161*H161</f>
        <v>0</v>
      </c>
      <c r="AR161" s="24" t="s">
        <v>171</v>
      </c>
      <c r="AT161" s="24" t="s">
        <v>167</v>
      </c>
      <c r="AU161" s="24" t="s">
        <v>82</v>
      </c>
      <c r="AY161" s="24" t="s">
        <v>164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80</v>
      </c>
      <c r="BK161" s="204">
        <f>ROUND(I161*H161,2)</f>
        <v>0</v>
      </c>
      <c r="BL161" s="24" t="s">
        <v>171</v>
      </c>
      <c r="BM161" s="24" t="s">
        <v>882</v>
      </c>
    </row>
    <row r="162" spans="2:65" s="11" customFormat="1" ht="27">
      <c r="B162" s="213"/>
      <c r="C162" s="214"/>
      <c r="D162" s="205" t="s">
        <v>326</v>
      </c>
      <c r="E162" s="224" t="s">
        <v>21</v>
      </c>
      <c r="F162" s="225" t="s">
        <v>883</v>
      </c>
      <c r="G162" s="214"/>
      <c r="H162" s="226">
        <v>205.9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326</v>
      </c>
      <c r="AU162" s="223" t="s">
        <v>82</v>
      </c>
      <c r="AV162" s="11" t="s">
        <v>82</v>
      </c>
      <c r="AW162" s="11" t="s">
        <v>35</v>
      </c>
      <c r="AX162" s="11" t="s">
        <v>72</v>
      </c>
      <c r="AY162" s="223" t="s">
        <v>164</v>
      </c>
    </row>
    <row r="163" spans="2:65" s="11" customFormat="1" ht="13.5">
      <c r="B163" s="213"/>
      <c r="C163" s="214"/>
      <c r="D163" s="205" t="s">
        <v>326</v>
      </c>
      <c r="E163" s="224" t="s">
        <v>21</v>
      </c>
      <c r="F163" s="225" t="s">
        <v>884</v>
      </c>
      <c r="G163" s="214"/>
      <c r="H163" s="226">
        <v>7.46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326</v>
      </c>
      <c r="AU163" s="223" t="s">
        <v>82</v>
      </c>
      <c r="AV163" s="11" t="s">
        <v>82</v>
      </c>
      <c r="AW163" s="11" t="s">
        <v>35</v>
      </c>
      <c r="AX163" s="11" t="s">
        <v>72</v>
      </c>
      <c r="AY163" s="223" t="s">
        <v>164</v>
      </c>
    </row>
    <row r="164" spans="2:65" s="12" customFormat="1" ht="13.5">
      <c r="B164" s="227"/>
      <c r="C164" s="228"/>
      <c r="D164" s="208" t="s">
        <v>326</v>
      </c>
      <c r="E164" s="229" t="s">
        <v>21</v>
      </c>
      <c r="F164" s="230" t="s">
        <v>357</v>
      </c>
      <c r="G164" s="228"/>
      <c r="H164" s="231">
        <v>213.36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326</v>
      </c>
      <c r="AU164" s="237" t="s">
        <v>82</v>
      </c>
      <c r="AV164" s="12" t="s">
        <v>171</v>
      </c>
      <c r="AW164" s="12" t="s">
        <v>35</v>
      </c>
      <c r="AX164" s="12" t="s">
        <v>80</v>
      </c>
      <c r="AY164" s="237" t="s">
        <v>164</v>
      </c>
    </row>
    <row r="165" spans="2:65" s="1" customFormat="1" ht="22.5" customHeight="1">
      <c r="B165" s="41"/>
      <c r="C165" s="238" t="s">
        <v>464</v>
      </c>
      <c r="D165" s="238" t="s">
        <v>369</v>
      </c>
      <c r="E165" s="239" t="s">
        <v>885</v>
      </c>
      <c r="F165" s="240" t="s">
        <v>886</v>
      </c>
      <c r="G165" s="241" t="s">
        <v>377</v>
      </c>
      <c r="H165" s="242">
        <v>225</v>
      </c>
      <c r="I165" s="243"/>
      <c r="J165" s="244">
        <f>ROUND(I165*H165,2)</f>
        <v>0</v>
      </c>
      <c r="K165" s="240" t="s">
        <v>181</v>
      </c>
      <c r="L165" s="245"/>
      <c r="M165" s="246" t="s">
        <v>21</v>
      </c>
      <c r="N165" s="247" t="s">
        <v>43</v>
      </c>
      <c r="O165" s="42"/>
      <c r="P165" s="202">
        <f>O165*H165</f>
        <v>0</v>
      </c>
      <c r="Q165" s="202">
        <v>4.5999999999999999E-2</v>
      </c>
      <c r="R165" s="202">
        <f>Q165*H165</f>
        <v>10.35</v>
      </c>
      <c r="S165" s="202">
        <v>0</v>
      </c>
      <c r="T165" s="203">
        <f>S165*H165</f>
        <v>0</v>
      </c>
      <c r="AR165" s="24" t="s">
        <v>208</v>
      </c>
      <c r="AT165" s="24" t="s">
        <v>369</v>
      </c>
      <c r="AU165" s="24" t="s">
        <v>82</v>
      </c>
      <c r="AY165" s="24" t="s">
        <v>164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80</v>
      </c>
      <c r="BK165" s="204">
        <f>ROUND(I165*H165,2)</f>
        <v>0</v>
      </c>
      <c r="BL165" s="24" t="s">
        <v>171</v>
      </c>
      <c r="BM165" s="24" t="s">
        <v>887</v>
      </c>
    </row>
    <row r="166" spans="2:65" s="1" customFormat="1" ht="27">
      <c r="B166" s="41"/>
      <c r="C166" s="63"/>
      <c r="D166" s="208" t="s">
        <v>173</v>
      </c>
      <c r="E166" s="63"/>
      <c r="F166" s="209" t="s">
        <v>584</v>
      </c>
      <c r="G166" s="63"/>
      <c r="H166" s="63"/>
      <c r="I166" s="163"/>
      <c r="J166" s="63"/>
      <c r="K166" s="63"/>
      <c r="L166" s="61"/>
      <c r="M166" s="207"/>
      <c r="N166" s="42"/>
      <c r="O166" s="42"/>
      <c r="P166" s="42"/>
      <c r="Q166" s="42"/>
      <c r="R166" s="42"/>
      <c r="S166" s="42"/>
      <c r="T166" s="78"/>
      <c r="AT166" s="24" t="s">
        <v>173</v>
      </c>
      <c r="AU166" s="24" t="s">
        <v>82</v>
      </c>
    </row>
    <row r="167" spans="2:65" s="1" customFormat="1" ht="31.5" customHeight="1">
      <c r="B167" s="41"/>
      <c r="C167" s="193" t="s">
        <v>468</v>
      </c>
      <c r="D167" s="193" t="s">
        <v>167</v>
      </c>
      <c r="E167" s="194" t="s">
        <v>598</v>
      </c>
      <c r="F167" s="195" t="s">
        <v>599</v>
      </c>
      <c r="G167" s="196" t="s">
        <v>314</v>
      </c>
      <c r="H167" s="197">
        <v>0.81699999999999995</v>
      </c>
      <c r="I167" s="198"/>
      <c r="J167" s="199">
        <f>ROUND(I167*H167,2)</f>
        <v>0</v>
      </c>
      <c r="K167" s="195" t="s">
        <v>181</v>
      </c>
      <c r="L167" s="61"/>
      <c r="M167" s="200" t="s">
        <v>21</v>
      </c>
      <c r="N167" s="201" t="s">
        <v>43</v>
      </c>
      <c r="O167" s="42"/>
      <c r="P167" s="202">
        <f>O167*H167</f>
        <v>0</v>
      </c>
      <c r="Q167" s="202">
        <v>2.2563399999999998</v>
      </c>
      <c r="R167" s="202">
        <f>Q167*H167</f>
        <v>1.8434297799999997</v>
      </c>
      <c r="S167" s="202">
        <v>0</v>
      </c>
      <c r="T167" s="203">
        <f>S167*H167</f>
        <v>0</v>
      </c>
      <c r="AR167" s="24" t="s">
        <v>171</v>
      </c>
      <c r="AT167" s="24" t="s">
        <v>167</v>
      </c>
      <c r="AU167" s="24" t="s">
        <v>82</v>
      </c>
      <c r="AY167" s="24" t="s">
        <v>164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24" t="s">
        <v>80</v>
      </c>
      <c r="BK167" s="204">
        <f>ROUND(I167*H167,2)</f>
        <v>0</v>
      </c>
      <c r="BL167" s="24" t="s">
        <v>171</v>
      </c>
      <c r="BM167" s="24" t="s">
        <v>600</v>
      </c>
    </row>
    <row r="168" spans="2:65" s="11" customFormat="1" ht="13.5">
      <c r="B168" s="213"/>
      <c r="C168" s="214"/>
      <c r="D168" s="205" t="s">
        <v>326</v>
      </c>
      <c r="E168" s="224" t="s">
        <v>21</v>
      </c>
      <c r="F168" s="225" t="s">
        <v>888</v>
      </c>
      <c r="G168" s="214"/>
      <c r="H168" s="226">
        <v>0.81699999999999995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326</v>
      </c>
      <c r="AU168" s="223" t="s">
        <v>82</v>
      </c>
      <c r="AV168" s="11" t="s">
        <v>82</v>
      </c>
      <c r="AW168" s="11" t="s">
        <v>35</v>
      </c>
      <c r="AX168" s="11" t="s">
        <v>72</v>
      </c>
      <c r="AY168" s="223" t="s">
        <v>164</v>
      </c>
    </row>
    <row r="169" spans="2:65" s="12" customFormat="1" ht="13.5">
      <c r="B169" s="227"/>
      <c r="C169" s="228"/>
      <c r="D169" s="205" t="s">
        <v>326</v>
      </c>
      <c r="E169" s="272" t="s">
        <v>21</v>
      </c>
      <c r="F169" s="273" t="s">
        <v>357</v>
      </c>
      <c r="G169" s="228"/>
      <c r="H169" s="274">
        <v>0.81699999999999995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326</v>
      </c>
      <c r="AU169" s="237" t="s">
        <v>82</v>
      </c>
      <c r="AV169" s="12" t="s">
        <v>171</v>
      </c>
      <c r="AW169" s="12" t="s">
        <v>35</v>
      </c>
      <c r="AX169" s="12" t="s">
        <v>80</v>
      </c>
      <c r="AY169" s="237" t="s">
        <v>164</v>
      </c>
    </row>
    <row r="170" spans="2:65" s="10" customFormat="1" ht="22.35" customHeight="1">
      <c r="B170" s="176"/>
      <c r="C170" s="177"/>
      <c r="D170" s="190" t="s">
        <v>71</v>
      </c>
      <c r="E170" s="191" t="s">
        <v>626</v>
      </c>
      <c r="F170" s="191" t="s">
        <v>627</v>
      </c>
      <c r="G170" s="177"/>
      <c r="H170" s="177"/>
      <c r="I170" s="180"/>
      <c r="J170" s="192">
        <f>BK170</f>
        <v>0</v>
      </c>
      <c r="K170" s="177"/>
      <c r="L170" s="182"/>
      <c r="M170" s="183"/>
      <c r="N170" s="184"/>
      <c r="O170" s="184"/>
      <c r="P170" s="185">
        <f>SUM(P171:P180)</f>
        <v>0</v>
      </c>
      <c r="Q170" s="184"/>
      <c r="R170" s="185">
        <f>SUM(R171:R180)</f>
        <v>0</v>
      </c>
      <c r="S170" s="184"/>
      <c r="T170" s="186">
        <f>SUM(T171:T180)</f>
        <v>0</v>
      </c>
      <c r="AR170" s="187" t="s">
        <v>80</v>
      </c>
      <c r="AT170" s="188" t="s">
        <v>71</v>
      </c>
      <c r="AU170" s="188" t="s">
        <v>82</v>
      </c>
      <c r="AY170" s="187" t="s">
        <v>164</v>
      </c>
      <c r="BK170" s="189">
        <f>SUM(BK171:BK180)</f>
        <v>0</v>
      </c>
    </row>
    <row r="171" spans="2:65" s="1" customFormat="1" ht="31.5" customHeight="1">
      <c r="B171" s="41"/>
      <c r="C171" s="193" t="s">
        <v>472</v>
      </c>
      <c r="D171" s="193" t="s">
        <v>167</v>
      </c>
      <c r="E171" s="194" t="s">
        <v>629</v>
      </c>
      <c r="F171" s="195" t="s">
        <v>630</v>
      </c>
      <c r="G171" s="196" t="s">
        <v>345</v>
      </c>
      <c r="H171" s="197">
        <v>201.18799999999999</v>
      </c>
      <c r="I171" s="198"/>
      <c r="J171" s="199">
        <f>ROUND(I171*H171,2)</f>
        <v>0</v>
      </c>
      <c r="K171" s="195" t="s">
        <v>181</v>
      </c>
      <c r="L171" s="61"/>
      <c r="M171" s="200" t="s">
        <v>21</v>
      </c>
      <c r="N171" s="201" t="s">
        <v>43</v>
      </c>
      <c r="O171" s="42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AR171" s="24" t="s">
        <v>171</v>
      </c>
      <c r="AT171" s="24" t="s">
        <v>167</v>
      </c>
      <c r="AU171" s="24" t="s">
        <v>185</v>
      </c>
      <c r="AY171" s="24" t="s">
        <v>164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80</v>
      </c>
      <c r="BK171" s="204">
        <f>ROUND(I171*H171,2)</f>
        <v>0</v>
      </c>
      <c r="BL171" s="24" t="s">
        <v>171</v>
      </c>
      <c r="BM171" s="24" t="s">
        <v>631</v>
      </c>
    </row>
    <row r="172" spans="2:65" s="1" customFormat="1" ht="31.5" customHeight="1">
      <c r="B172" s="41"/>
      <c r="C172" s="193" t="s">
        <v>477</v>
      </c>
      <c r="D172" s="193" t="s">
        <v>167</v>
      </c>
      <c r="E172" s="194" t="s">
        <v>633</v>
      </c>
      <c r="F172" s="195" t="s">
        <v>634</v>
      </c>
      <c r="G172" s="196" t="s">
        <v>345</v>
      </c>
      <c r="H172" s="197">
        <v>4426.1360000000004</v>
      </c>
      <c r="I172" s="198"/>
      <c r="J172" s="199">
        <f>ROUND(I172*H172,2)</f>
        <v>0</v>
      </c>
      <c r="K172" s="195" t="s">
        <v>181</v>
      </c>
      <c r="L172" s="61"/>
      <c r="M172" s="200" t="s">
        <v>21</v>
      </c>
      <c r="N172" s="201" t="s">
        <v>43</v>
      </c>
      <c r="O172" s="42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AR172" s="24" t="s">
        <v>171</v>
      </c>
      <c r="AT172" s="24" t="s">
        <v>167</v>
      </c>
      <c r="AU172" s="24" t="s">
        <v>185</v>
      </c>
      <c r="AY172" s="24" t="s">
        <v>164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4" t="s">
        <v>80</v>
      </c>
      <c r="BK172" s="204">
        <f>ROUND(I172*H172,2)</f>
        <v>0</v>
      </c>
      <c r="BL172" s="24" t="s">
        <v>171</v>
      </c>
      <c r="BM172" s="24" t="s">
        <v>635</v>
      </c>
    </row>
    <row r="173" spans="2:65" s="1" customFormat="1" ht="27">
      <c r="B173" s="41"/>
      <c r="C173" s="63"/>
      <c r="D173" s="205" t="s">
        <v>173</v>
      </c>
      <c r="E173" s="63"/>
      <c r="F173" s="206" t="s">
        <v>636</v>
      </c>
      <c r="G173" s="63"/>
      <c r="H173" s="63"/>
      <c r="I173" s="163"/>
      <c r="J173" s="63"/>
      <c r="K173" s="63"/>
      <c r="L173" s="61"/>
      <c r="M173" s="207"/>
      <c r="N173" s="42"/>
      <c r="O173" s="42"/>
      <c r="P173" s="42"/>
      <c r="Q173" s="42"/>
      <c r="R173" s="42"/>
      <c r="S173" s="42"/>
      <c r="T173" s="78"/>
      <c r="AT173" s="24" t="s">
        <v>173</v>
      </c>
      <c r="AU173" s="24" t="s">
        <v>185</v>
      </c>
    </row>
    <row r="174" spans="2:65" s="11" customFormat="1" ht="13.5">
      <c r="B174" s="213"/>
      <c r="C174" s="214"/>
      <c r="D174" s="208" t="s">
        <v>326</v>
      </c>
      <c r="E174" s="214"/>
      <c r="F174" s="216" t="s">
        <v>889</v>
      </c>
      <c r="G174" s="214"/>
      <c r="H174" s="217">
        <v>4426.1360000000004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326</v>
      </c>
      <c r="AU174" s="223" t="s">
        <v>185</v>
      </c>
      <c r="AV174" s="11" t="s">
        <v>82</v>
      </c>
      <c r="AW174" s="11" t="s">
        <v>6</v>
      </c>
      <c r="AX174" s="11" t="s">
        <v>80</v>
      </c>
      <c r="AY174" s="223" t="s">
        <v>164</v>
      </c>
    </row>
    <row r="175" spans="2:65" s="1" customFormat="1" ht="22.5" customHeight="1">
      <c r="B175" s="41"/>
      <c r="C175" s="193" t="s">
        <v>483</v>
      </c>
      <c r="D175" s="193" t="s">
        <v>167</v>
      </c>
      <c r="E175" s="194" t="s">
        <v>639</v>
      </c>
      <c r="F175" s="195" t="s">
        <v>640</v>
      </c>
      <c r="G175" s="196" t="s">
        <v>345</v>
      </c>
      <c r="H175" s="197">
        <v>201.18799999999999</v>
      </c>
      <c r="I175" s="198"/>
      <c r="J175" s="199">
        <f>ROUND(I175*H175,2)</f>
        <v>0</v>
      </c>
      <c r="K175" s="195" t="s">
        <v>181</v>
      </c>
      <c r="L175" s="61"/>
      <c r="M175" s="200" t="s">
        <v>21</v>
      </c>
      <c r="N175" s="201" t="s">
        <v>43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4" t="s">
        <v>171</v>
      </c>
      <c r="AT175" s="24" t="s">
        <v>167</v>
      </c>
      <c r="AU175" s="24" t="s">
        <v>185</v>
      </c>
      <c r="AY175" s="24" t="s">
        <v>164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80</v>
      </c>
      <c r="BK175" s="204">
        <f>ROUND(I175*H175,2)</f>
        <v>0</v>
      </c>
      <c r="BL175" s="24" t="s">
        <v>171</v>
      </c>
      <c r="BM175" s="24" t="s">
        <v>641</v>
      </c>
    </row>
    <row r="176" spans="2:65" s="1" customFormat="1" ht="22.5" customHeight="1">
      <c r="B176" s="41"/>
      <c r="C176" s="193" t="s">
        <v>491</v>
      </c>
      <c r="D176" s="193" t="s">
        <v>167</v>
      </c>
      <c r="E176" s="194" t="s">
        <v>729</v>
      </c>
      <c r="F176" s="195" t="s">
        <v>730</v>
      </c>
      <c r="G176" s="196" t="s">
        <v>345</v>
      </c>
      <c r="H176" s="197">
        <v>36.481000000000002</v>
      </c>
      <c r="I176" s="198"/>
      <c r="J176" s="199">
        <f>ROUND(I176*H176,2)</f>
        <v>0</v>
      </c>
      <c r="K176" s="195" t="s">
        <v>181</v>
      </c>
      <c r="L176" s="61"/>
      <c r="M176" s="200" t="s">
        <v>21</v>
      </c>
      <c r="N176" s="201" t="s">
        <v>43</v>
      </c>
      <c r="O176" s="42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AR176" s="24" t="s">
        <v>171</v>
      </c>
      <c r="AT176" s="24" t="s">
        <v>167</v>
      </c>
      <c r="AU176" s="24" t="s">
        <v>185</v>
      </c>
      <c r="AY176" s="24" t="s">
        <v>164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24" t="s">
        <v>80</v>
      </c>
      <c r="BK176" s="204">
        <f>ROUND(I176*H176,2)</f>
        <v>0</v>
      </c>
      <c r="BL176" s="24" t="s">
        <v>171</v>
      </c>
      <c r="BM176" s="24" t="s">
        <v>781</v>
      </c>
    </row>
    <row r="177" spans="2:65" s="11" customFormat="1" ht="13.5">
      <c r="B177" s="213"/>
      <c r="C177" s="214"/>
      <c r="D177" s="208" t="s">
        <v>326</v>
      </c>
      <c r="E177" s="215" t="s">
        <v>21</v>
      </c>
      <c r="F177" s="216" t="s">
        <v>890</v>
      </c>
      <c r="G177" s="214"/>
      <c r="H177" s="217">
        <v>36.481000000000002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326</v>
      </c>
      <c r="AU177" s="223" t="s">
        <v>185</v>
      </c>
      <c r="AV177" s="11" t="s">
        <v>82</v>
      </c>
      <c r="AW177" s="11" t="s">
        <v>35</v>
      </c>
      <c r="AX177" s="11" t="s">
        <v>80</v>
      </c>
      <c r="AY177" s="223" t="s">
        <v>164</v>
      </c>
    </row>
    <row r="178" spans="2:65" s="1" customFormat="1" ht="22.5" customHeight="1">
      <c r="B178" s="41"/>
      <c r="C178" s="193" t="s">
        <v>496</v>
      </c>
      <c r="D178" s="193" t="s">
        <v>167</v>
      </c>
      <c r="E178" s="194" t="s">
        <v>643</v>
      </c>
      <c r="F178" s="195" t="s">
        <v>644</v>
      </c>
      <c r="G178" s="196" t="s">
        <v>345</v>
      </c>
      <c r="H178" s="197">
        <v>47.298000000000002</v>
      </c>
      <c r="I178" s="198"/>
      <c r="J178" s="199">
        <f>ROUND(I178*H178,2)</f>
        <v>0</v>
      </c>
      <c r="K178" s="195" t="s">
        <v>181</v>
      </c>
      <c r="L178" s="61"/>
      <c r="M178" s="200" t="s">
        <v>21</v>
      </c>
      <c r="N178" s="201" t="s">
        <v>43</v>
      </c>
      <c r="O178" s="42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AR178" s="24" t="s">
        <v>171</v>
      </c>
      <c r="AT178" s="24" t="s">
        <v>167</v>
      </c>
      <c r="AU178" s="24" t="s">
        <v>185</v>
      </c>
      <c r="AY178" s="24" t="s">
        <v>164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24" t="s">
        <v>80</v>
      </c>
      <c r="BK178" s="204">
        <f>ROUND(I178*H178,2)</f>
        <v>0</v>
      </c>
      <c r="BL178" s="24" t="s">
        <v>171</v>
      </c>
      <c r="BM178" s="24" t="s">
        <v>891</v>
      </c>
    </row>
    <row r="179" spans="2:65" s="1" customFormat="1" ht="22.5" customHeight="1">
      <c r="B179" s="41"/>
      <c r="C179" s="193" t="s">
        <v>500</v>
      </c>
      <c r="D179" s="193" t="s">
        <v>167</v>
      </c>
      <c r="E179" s="194" t="s">
        <v>647</v>
      </c>
      <c r="F179" s="195" t="s">
        <v>648</v>
      </c>
      <c r="G179" s="196" t="s">
        <v>345</v>
      </c>
      <c r="H179" s="197">
        <v>117.41</v>
      </c>
      <c r="I179" s="198"/>
      <c r="J179" s="199">
        <f>ROUND(I179*H179,2)</f>
        <v>0</v>
      </c>
      <c r="K179" s="195" t="s">
        <v>21</v>
      </c>
      <c r="L179" s="61"/>
      <c r="M179" s="200" t="s">
        <v>21</v>
      </c>
      <c r="N179" s="201" t="s">
        <v>43</v>
      </c>
      <c r="O179" s="42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AR179" s="24" t="s">
        <v>171</v>
      </c>
      <c r="AT179" s="24" t="s">
        <v>167</v>
      </c>
      <c r="AU179" s="24" t="s">
        <v>185</v>
      </c>
      <c r="AY179" s="24" t="s">
        <v>164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80</v>
      </c>
      <c r="BK179" s="204">
        <f>ROUND(I179*H179,2)</f>
        <v>0</v>
      </c>
      <c r="BL179" s="24" t="s">
        <v>171</v>
      </c>
      <c r="BM179" s="24" t="s">
        <v>649</v>
      </c>
    </row>
    <row r="180" spans="2:65" s="11" customFormat="1" ht="13.5">
      <c r="B180" s="213"/>
      <c r="C180" s="214"/>
      <c r="D180" s="205" t="s">
        <v>326</v>
      </c>
      <c r="E180" s="224" t="s">
        <v>21</v>
      </c>
      <c r="F180" s="225" t="s">
        <v>892</v>
      </c>
      <c r="G180" s="214"/>
      <c r="H180" s="226">
        <v>117.41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326</v>
      </c>
      <c r="AU180" s="223" t="s">
        <v>185</v>
      </c>
      <c r="AV180" s="11" t="s">
        <v>82</v>
      </c>
      <c r="AW180" s="11" t="s">
        <v>35</v>
      </c>
      <c r="AX180" s="11" t="s">
        <v>80</v>
      </c>
      <c r="AY180" s="223" t="s">
        <v>164</v>
      </c>
    </row>
    <row r="181" spans="2:65" s="10" customFormat="1" ht="29.85" customHeight="1">
      <c r="B181" s="176"/>
      <c r="C181" s="177"/>
      <c r="D181" s="190" t="s">
        <v>71</v>
      </c>
      <c r="E181" s="191" t="s">
        <v>784</v>
      </c>
      <c r="F181" s="191" t="s">
        <v>621</v>
      </c>
      <c r="G181" s="177"/>
      <c r="H181" s="177"/>
      <c r="I181" s="180"/>
      <c r="J181" s="192">
        <f>BK181</f>
        <v>0</v>
      </c>
      <c r="K181" s="177"/>
      <c r="L181" s="182"/>
      <c r="M181" s="183"/>
      <c r="N181" s="184"/>
      <c r="O181" s="184"/>
      <c r="P181" s="185">
        <f>P182</f>
        <v>0</v>
      </c>
      <c r="Q181" s="184"/>
      <c r="R181" s="185">
        <f>R182</f>
        <v>0</v>
      </c>
      <c r="S181" s="184"/>
      <c r="T181" s="186">
        <f>T182</f>
        <v>0</v>
      </c>
      <c r="AR181" s="187" t="s">
        <v>80</v>
      </c>
      <c r="AT181" s="188" t="s">
        <v>71</v>
      </c>
      <c r="AU181" s="188" t="s">
        <v>80</v>
      </c>
      <c r="AY181" s="187" t="s">
        <v>164</v>
      </c>
      <c r="BK181" s="189">
        <f>BK182</f>
        <v>0</v>
      </c>
    </row>
    <row r="182" spans="2:65" s="1" customFormat="1" ht="31.5" customHeight="1">
      <c r="B182" s="41"/>
      <c r="C182" s="193" t="s">
        <v>505</v>
      </c>
      <c r="D182" s="193" t="s">
        <v>167</v>
      </c>
      <c r="E182" s="194" t="s">
        <v>785</v>
      </c>
      <c r="F182" s="195" t="s">
        <v>786</v>
      </c>
      <c r="G182" s="196" t="s">
        <v>345</v>
      </c>
      <c r="H182" s="197">
        <v>183.19</v>
      </c>
      <c r="I182" s="198"/>
      <c r="J182" s="199">
        <f>ROUND(I182*H182,2)</f>
        <v>0</v>
      </c>
      <c r="K182" s="195" t="s">
        <v>181</v>
      </c>
      <c r="L182" s="61"/>
      <c r="M182" s="200" t="s">
        <v>21</v>
      </c>
      <c r="N182" s="275" t="s">
        <v>43</v>
      </c>
      <c r="O182" s="211"/>
      <c r="P182" s="276">
        <f>O182*H182</f>
        <v>0</v>
      </c>
      <c r="Q182" s="276">
        <v>0</v>
      </c>
      <c r="R182" s="276">
        <f>Q182*H182</f>
        <v>0</v>
      </c>
      <c r="S182" s="276">
        <v>0</v>
      </c>
      <c r="T182" s="277">
        <f>S182*H182</f>
        <v>0</v>
      </c>
      <c r="AR182" s="24" t="s">
        <v>171</v>
      </c>
      <c r="AT182" s="24" t="s">
        <v>167</v>
      </c>
      <c r="AU182" s="24" t="s">
        <v>82</v>
      </c>
      <c r="AY182" s="24" t="s">
        <v>164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4" t="s">
        <v>80</v>
      </c>
      <c r="BK182" s="204">
        <f>ROUND(I182*H182,2)</f>
        <v>0</v>
      </c>
      <c r="BL182" s="24" t="s">
        <v>171</v>
      </c>
      <c r="BM182" s="24" t="s">
        <v>787</v>
      </c>
    </row>
    <row r="183" spans="2:65" s="1" customFormat="1" ht="6.95" customHeight="1">
      <c r="B183" s="56"/>
      <c r="C183" s="57"/>
      <c r="D183" s="57"/>
      <c r="E183" s="57"/>
      <c r="F183" s="57"/>
      <c r="G183" s="57"/>
      <c r="H183" s="57"/>
      <c r="I183" s="139"/>
      <c r="J183" s="57"/>
      <c r="K183" s="57"/>
      <c r="L183" s="61"/>
    </row>
  </sheetData>
  <sheetProtection password="CC35" sheet="1" objects="1" scenarios="1" formatCells="0" formatColumns="0" formatRows="0" sort="0" autoFilter="0"/>
  <autoFilter ref="C81:K182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105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893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102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ROUND(SUM(BE82:BE194), 2)</f>
        <v>0</v>
      </c>
      <c r="G30" s="42"/>
      <c r="H30" s="42"/>
      <c r="I30" s="131">
        <v>0.21</v>
      </c>
      <c r="J30" s="130">
        <f>ROUND(ROUND((SUM(BE82:BE194)),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ROUND(SUM(BF82:BF194), 2)</f>
        <v>0</v>
      </c>
      <c r="G31" s="42"/>
      <c r="H31" s="42"/>
      <c r="I31" s="131">
        <v>0.15</v>
      </c>
      <c r="J31" s="130">
        <f>ROUND(ROUND((SUM(BF82:BF194)),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ROUND(SUM(BG82:BG194),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ROUND(SUM(BH82:BH194),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ROUND(SUM(BI82:BI194),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106 - Rameno k motorestu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295</v>
      </c>
      <c r="E59" s="159"/>
      <c r="F59" s="159"/>
      <c r="G59" s="159"/>
      <c r="H59" s="159"/>
      <c r="I59" s="160"/>
      <c r="J59" s="161">
        <f>J124</f>
        <v>0</v>
      </c>
      <c r="K59" s="162"/>
    </row>
    <row r="60" spans="2:47" s="8" customFormat="1" ht="19.899999999999999" customHeight="1">
      <c r="B60" s="156"/>
      <c r="C60" s="157"/>
      <c r="D60" s="158" t="s">
        <v>297</v>
      </c>
      <c r="E60" s="159"/>
      <c r="F60" s="159"/>
      <c r="G60" s="159"/>
      <c r="H60" s="159"/>
      <c r="I60" s="160"/>
      <c r="J60" s="161">
        <f>J164</f>
        <v>0</v>
      </c>
      <c r="K60" s="162"/>
    </row>
    <row r="61" spans="2:47" s="8" customFormat="1" ht="14.85" customHeight="1">
      <c r="B61" s="156"/>
      <c r="C61" s="157"/>
      <c r="D61" s="158" t="s">
        <v>298</v>
      </c>
      <c r="E61" s="159"/>
      <c r="F61" s="159"/>
      <c r="G61" s="159"/>
      <c r="H61" s="159"/>
      <c r="I61" s="160"/>
      <c r="J61" s="161">
        <f>J182</f>
        <v>0</v>
      </c>
      <c r="K61" s="162"/>
    </row>
    <row r="62" spans="2:47" s="8" customFormat="1" ht="21.75" customHeight="1">
      <c r="B62" s="156"/>
      <c r="C62" s="157"/>
      <c r="D62" s="158" t="s">
        <v>299</v>
      </c>
      <c r="E62" s="159"/>
      <c r="F62" s="159"/>
      <c r="G62" s="159"/>
      <c r="H62" s="159"/>
      <c r="I62" s="160"/>
      <c r="J62" s="161">
        <f>J184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402" t="str">
        <f>E7</f>
        <v>Kruhový objezd na silnici II/608 ulice Teplická v Postřižíně</v>
      </c>
      <c r="F72" s="403"/>
      <c r="G72" s="403"/>
      <c r="H72" s="403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8" t="str">
        <f>E9</f>
        <v xml:space="preserve">SO 106 - Rameno k motorestu </v>
      </c>
      <c r="F74" s="404"/>
      <c r="G74" s="404"/>
      <c r="H74" s="404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Postřižín</v>
      </c>
      <c r="G76" s="63"/>
      <c r="H76" s="63"/>
      <c r="I76" s="165" t="s">
        <v>25</v>
      </c>
      <c r="J76" s="73" t="str">
        <f>IF(J12="","",J12)</f>
        <v>5. 8. 2018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27</v>
      </c>
      <c r="D78" s="63"/>
      <c r="E78" s="63"/>
      <c r="F78" s="164" t="str">
        <f>E15</f>
        <v>Středočeský kraj</v>
      </c>
      <c r="G78" s="63"/>
      <c r="H78" s="63"/>
      <c r="I78" s="165" t="s">
        <v>33</v>
      </c>
      <c r="J78" s="164" t="str">
        <f>E21</f>
        <v>Ing. arch. Martin Jirovský, PhD., MBA</v>
      </c>
      <c r="K78" s="63"/>
      <c r="L78" s="61"/>
    </row>
    <row r="79" spans="2:12" s="1" customFormat="1" ht="14.45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149</v>
      </c>
      <c r="D81" s="168" t="s">
        <v>57</v>
      </c>
      <c r="E81" s="168" t="s">
        <v>53</v>
      </c>
      <c r="F81" s="168" t="s">
        <v>150</v>
      </c>
      <c r="G81" s="168" t="s">
        <v>151</v>
      </c>
      <c r="H81" s="168" t="s">
        <v>152</v>
      </c>
      <c r="I81" s="169" t="s">
        <v>153</v>
      </c>
      <c r="J81" s="168" t="s">
        <v>135</v>
      </c>
      <c r="K81" s="170" t="s">
        <v>154</v>
      </c>
      <c r="L81" s="171"/>
      <c r="M81" s="81" t="s">
        <v>155</v>
      </c>
      <c r="N81" s="82" t="s">
        <v>42</v>
      </c>
      <c r="O81" s="82" t="s">
        <v>156</v>
      </c>
      <c r="P81" s="82" t="s">
        <v>157</v>
      </c>
      <c r="Q81" s="82" t="s">
        <v>158</v>
      </c>
      <c r="R81" s="82" t="s">
        <v>159</v>
      </c>
      <c r="S81" s="82" t="s">
        <v>160</v>
      </c>
      <c r="T81" s="83" t="s">
        <v>161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22.535673599999999</v>
      </c>
      <c r="S82" s="85"/>
      <c r="T82" s="174">
        <f>T83</f>
        <v>157.94560000000001</v>
      </c>
      <c r="AT82" s="24" t="s">
        <v>71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162</v>
      </c>
      <c r="F83" s="179" t="s">
        <v>163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P84+P124+P164</f>
        <v>0</v>
      </c>
      <c r="Q83" s="184"/>
      <c r="R83" s="185">
        <f>R84+R124+R164</f>
        <v>22.535673599999999</v>
      </c>
      <c r="S83" s="184"/>
      <c r="T83" s="186">
        <f>T84+T124+T164</f>
        <v>157.94560000000001</v>
      </c>
      <c r="AR83" s="187" t="s">
        <v>80</v>
      </c>
      <c r="AT83" s="188" t="s">
        <v>71</v>
      </c>
      <c r="AU83" s="188" t="s">
        <v>72</v>
      </c>
      <c r="AY83" s="187" t="s">
        <v>164</v>
      </c>
      <c r="BK83" s="189">
        <f>BK84+BK124+BK164</f>
        <v>0</v>
      </c>
    </row>
    <row r="84" spans="2:65" s="10" customFormat="1" ht="19.899999999999999" customHeight="1">
      <c r="B84" s="176"/>
      <c r="C84" s="177"/>
      <c r="D84" s="190" t="s">
        <v>71</v>
      </c>
      <c r="E84" s="191" t="s">
        <v>80</v>
      </c>
      <c r="F84" s="191" t="s">
        <v>300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SUM(P85:P123)</f>
        <v>0</v>
      </c>
      <c r="Q84" s="184"/>
      <c r="R84" s="185">
        <f>SUM(R85:R123)</f>
        <v>1.3939999999999998E-3</v>
      </c>
      <c r="S84" s="184"/>
      <c r="T84" s="186">
        <f>SUM(T85:T123)</f>
        <v>151.94560000000001</v>
      </c>
      <c r="AR84" s="187" t="s">
        <v>80</v>
      </c>
      <c r="AT84" s="188" t="s">
        <v>71</v>
      </c>
      <c r="AU84" s="188" t="s">
        <v>80</v>
      </c>
      <c r="AY84" s="187" t="s">
        <v>164</v>
      </c>
      <c r="BK84" s="189">
        <f>SUM(BK85:BK123)</f>
        <v>0</v>
      </c>
    </row>
    <row r="85" spans="2:65" s="1" customFormat="1" ht="44.25" customHeight="1">
      <c r="B85" s="41"/>
      <c r="C85" s="193" t="s">
        <v>80</v>
      </c>
      <c r="D85" s="193" t="s">
        <v>167</v>
      </c>
      <c r="E85" s="194" t="s">
        <v>739</v>
      </c>
      <c r="F85" s="195" t="s">
        <v>740</v>
      </c>
      <c r="G85" s="196" t="s">
        <v>303</v>
      </c>
      <c r="H85" s="197">
        <v>147.52000000000001</v>
      </c>
      <c r="I85" s="198"/>
      <c r="J85" s="199">
        <f>ROUND(I85*H85,2)</f>
        <v>0</v>
      </c>
      <c r="K85" s="195" t="s">
        <v>181</v>
      </c>
      <c r="L85" s="61"/>
      <c r="M85" s="200" t="s">
        <v>21</v>
      </c>
      <c r="N85" s="201" t="s">
        <v>43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0.57999999999999996</v>
      </c>
      <c r="T85" s="203">
        <f>S85*H85</f>
        <v>85.561599999999999</v>
      </c>
      <c r="AR85" s="24" t="s">
        <v>171</v>
      </c>
      <c r="AT85" s="24" t="s">
        <v>167</v>
      </c>
      <c r="AU85" s="24" t="s">
        <v>82</v>
      </c>
      <c r="AY85" s="24" t="s">
        <v>164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80</v>
      </c>
      <c r="BK85" s="204">
        <f>ROUND(I85*H85,2)</f>
        <v>0</v>
      </c>
      <c r="BL85" s="24" t="s">
        <v>171</v>
      </c>
      <c r="BM85" s="24" t="s">
        <v>894</v>
      </c>
    </row>
    <row r="86" spans="2:65" s="1" customFormat="1" ht="44.25" customHeight="1">
      <c r="B86" s="41"/>
      <c r="C86" s="193" t="s">
        <v>82</v>
      </c>
      <c r="D86" s="193" t="s">
        <v>167</v>
      </c>
      <c r="E86" s="194" t="s">
        <v>895</v>
      </c>
      <c r="F86" s="195" t="s">
        <v>896</v>
      </c>
      <c r="G86" s="196" t="s">
        <v>303</v>
      </c>
      <c r="H86" s="197">
        <v>147.52000000000001</v>
      </c>
      <c r="I86" s="198"/>
      <c r="J86" s="199">
        <f>ROUND(I86*H86,2)</f>
        <v>0</v>
      </c>
      <c r="K86" s="195" t="s">
        <v>181</v>
      </c>
      <c r="L86" s="61"/>
      <c r="M86" s="200" t="s">
        <v>21</v>
      </c>
      <c r="N86" s="201" t="s">
        <v>43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0.45</v>
      </c>
      <c r="T86" s="203">
        <f>S86*H86</f>
        <v>66.384</v>
      </c>
      <c r="AR86" s="24" t="s">
        <v>171</v>
      </c>
      <c r="AT86" s="24" t="s">
        <v>167</v>
      </c>
      <c r="AU86" s="24" t="s">
        <v>82</v>
      </c>
      <c r="AY86" s="24" t="s">
        <v>164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80</v>
      </c>
      <c r="BK86" s="204">
        <f>ROUND(I86*H86,2)</f>
        <v>0</v>
      </c>
      <c r="BL86" s="24" t="s">
        <v>171</v>
      </c>
      <c r="BM86" s="24" t="s">
        <v>897</v>
      </c>
    </row>
    <row r="87" spans="2:65" s="1" customFormat="1" ht="44.25" customHeight="1">
      <c r="B87" s="41"/>
      <c r="C87" s="193" t="s">
        <v>185</v>
      </c>
      <c r="D87" s="193" t="s">
        <v>167</v>
      </c>
      <c r="E87" s="194" t="s">
        <v>312</v>
      </c>
      <c r="F87" s="195" t="s">
        <v>313</v>
      </c>
      <c r="G87" s="196" t="s">
        <v>314</v>
      </c>
      <c r="H87" s="197">
        <v>11.141999999999999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315</v>
      </c>
    </row>
    <row r="88" spans="2:65" s="1" customFormat="1" ht="27">
      <c r="B88" s="41"/>
      <c r="C88" s="63"/>
      <c r="D88" s="208" t="s">
        <v>173</v>
      </c>
      <c r="E88" s="63"/>
      <c r="F88" s="209" t="s">
        <v>316</v>
      </c>
      <c r="G88" s="63"/>
      <c r="H88" s="63"/>
      <c r="I88" s="163"/>
      <c r="J88" s="63"/>
      <c r="K88" s="63"/>
      <c r="L88" s="61"/>
      <c r="M88" s="207"/>
      <c r="N88" s="42"/>
      <c r="O88" s="42"/>
      <c r="P88" s="42"/>
      <c r="Q88" s="42"/>
      <c r="R88" s="42"/>
      <c r="S88" s="42"/>
      <c r="T88" s="78"/>
      <c r="AT88" s="24" t="s">
        <v>173</v>
      </c>
      <c r="AU88" s="24" t="s">
        <v>82</v>
      </c>
    </row>
    <row r="89" spans="2:65" s="1" customFormat="1" ht="31.5" customHeight="1">
      <c r="B89" s="41"/>
      <c r="C89" s="193" t="s">
        <v>171</v>
      </c>
      <c r="D89" s="193" t="s">
        <v>167</v>
      </c>
      <c r="E89" s="194" t="s">
        <v>742</v>
      </c>
      <c r="F89" s="195" t="s">
        <v>743</v>
      </c>
      <c r="G89" s="196" t="s">
        <v>314</v>
      </c>
      <c r="H89" s="197">
        <v>80.900000000000006</v>
      </c>
      <c r="I89" s="198"/>
      <c r="J89" s="199">
        <f>ROUND(I89*H89,2)</f>
        <v>0</v>
      </c>
      <c r="K89" s="195" t="s">
        <v>181</v>
      </c>
      <c r="L89" s="61"/>
      <c r="M89" s="200" t="s">
        <v>21</v>
      </c>
      <c r="N89" s="201" t="s">
        <v>43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171</v>
      </c>
      <c r="AT89" s="24" t="s">
        <v>167</v>
      </c>
      <c r="AU89" s="24" t="s">
        <v>82</v>
      </c>
      <c r="AY89" s="24" t="s">
        <v>164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80</v>
      </c>
      <c r="BK89" s="204">
        <f>ROUND(I89*H89,2)</f>
        <v>0</v>
      </c>
      <c r="BL89" s="24" t="s">
        <v>171</v>
      </c>
      <c r="BM89" s="24" t="s">
        <v>898</v>
      </c>
    </row>
    <row r="90" spans="2:65" s="1" customFormat="1" ht="44.25" customHeight="1">
      <c r="B90" s="41"/>
      <c r="C90" s="193" t="s">
        <v>177</v>
      </c>
      <c r="D90" s="193" t="s">
        <v>167</v>
      </c>
      <c r="E90" s="194" t="s">
        <v>320</v>
      </c>
      <c r="F90" s="195" t="s">
        <v>321</v>
      </c>
      <c r="G90" s="196" t="s">
        <v>314</v>
      </c>
      <c r="H90" s="197">
        <v>80.900000000000006</v>
      </c>
      <c r="I90" s="198"/>
      <c r="J90" s="199">
        <f>ROUND(I90*H90,2)</f>
        <v>0</v>
      </c>
      <c r="K90" s="195" t="s">
        <v>181</v>
      </c>
      <c r="L90" s="61"/>
      <c r="M90" s="200" t="s">
        <v>21</v>
      </c>
      <c r="N90" s="201" t="s">
        <v>43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171</v>
      </c>
      <c r="AT90" s="24" t="s">
        <v>167</v>
      </c>
      <c r="AU90" s="24" t="s">
        <v>82</v>
      </c>
      <c r="AY90" s="24" t="s">
        <v>164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80</v>
      </c>
      <c r="BK90" s="204">
        <f>ROUND(I90*H90,2)</f>
        <v>0</v>
      </c>
      <c r="BL90" s="24" t="s">
        <v>171</v>
      </c>
      <c r="BM90" s="24" t="s">
        <v>322</v>
      </c>
    </row>
    <row r="91" spans="2:65" s="1" customFormat="1" ht="22.5" customHeight="1">
      <c r="B91" s="41"/>
      <c r="C91" s="193" t="s">
        <v>199</v>
      </c>
      <c r="D91" s="193" t="s">
        <v>167</v>
      </c>
      <c r="E91" s="194" t="s">
        <v>323</v>
      </c>
      <c r="F91" s="195" t="s">
        <v>324</v>
      </c>
      <c r="G91" s="196" t="s">
        <v>314</v>
      </c>
      <c r="H91" s="197">
        <v>66.802000000000007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82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325</v>
      </c>
    </row>
    <row r="92" spans="2:65" s="11" customFormat="1" ht="13.5">
      <c r="B92" s="213"/>
      <c r="C92" s="214"/>
      <c r="D92" s="208" t="s">
        <v>326</v>
      </c>
      <c r="E92" s="215" t="s">
        <v>21</v>
      </c>
      <c r="F92" s="216" t="s">
        <v>899</v>
      </c>
      <c r="G92" s="214"/>
      <c r="H92" s="217">
        <v>66.802000000000007</v>
      </c>
      <c r="I92" s="218"/>
      <c r="J92" s="214"/>
      <c r="K92" s="214"/>
      <c r="L92" s="219"/>
      <c r="M92" s="220"/>
      <c r="N92" s="221"/>
      <c r="O92" s="221"/>
      <c r="P92" s="221"/>
      <c r="Q92" s="221"/>
      <c r="R92" s="221"/>
      <c r="S92" s="221"/>
      <c r="T92" s="222"/>
      <c r="AT92" s="223" t="s">
        <v>326</v>
      </c>
      <c r="AU92" s="223" t="s">
        <v>82</v>
      </c>
      <c r="AV92" s="11" t="s">
        <v>82</v>
      </c>
      <c r="AW92" s="11" t="s">
        <v>35</v>
      </c>
      <c r="AX92" s="11" t="s">
        <v>80</v>
      </c>
      <c r="AY92" s="223" t="s">
        <v>164</v>
      </c>
    </row>
    <row r="93" spans="2:65" s="1" customFormat="1" ht="31.5" customHeight="1">
      <c r="B93" s="41"/>
      <c r="C93" s="193" t="s">
        <v>203</v>
      </c>
      <c r="D93" s="193" t="s">
        <v>167</v>
      </c>
      <c r="E93" s="194" t="s">
        <v>328</v>
      </c>
      <c r="F93" s="195" t="s">
        <v>329</v>
      </c>
      <c r="G93" s="196" t="s">
        <v>314</v>
      </c>
      <c r="H93" s="197">
        <v>868.42600000000004</v>
      </c>
      <c r="I93" s="198"/>
      <c r="J93" s="199">
        <f>ROUND(I93*H93,2)</f>
        <v>0</v>
      </c>
      <c r="K93" s="195" t="s">
        <v>181</v>
      </c>
      <c r="L93" s="61"/>
      <c r="M93" s="200" t="s">
        <v>21</v>
      </c>
      <c r="N93" s="201" t="s">
        <v>43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171</v>
      </c>
      <c r="AT93" s="24" t="s">
        <v>167</v>
      </c>
      <c r="AU93" s="24" t="s">
        <v>82</v>
      </c>
      <c r="AY93" s="24" t="s">
        <v>164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80</v>
      </c>
      <c r="BK93" s="204">
        <f>ROUND(I93*H93,2)</f>
        <v>0</v>
      </c>
      <c r="BL93" s="24" t="s">
        <v>171</v>
      </c>
      <c r="BM93" s="24" t="s">
        <v>330</v>
      </c>
    </row>
    <row r="94" spans="2:65" s="1" customFormat="1" ht="27">
      <c r="B94" s="41"/>
      <c r="C94" s="63"/>
      <c r="D94" s="205" t="s">
        <v>173</v>
      </c>
      <c r="E94" s="63"/>
      <c r="F94" s="206" t="s">
        <v>331</v>
      </c>
      <c r="G94" s="63"/>
      <c r="H94" s="63"/>
      <c r="I94" s="163"/>
      <c r="J94" s="63"/>
      <c r="K94" s="63"/>
      <c r="L94" s="61"/>
      <c r="M94" s="207"/>
      <c r="N94" s="42"/>
      <c r="O94" s="42"/>
      <c r="P94" s="42"/>
      <c r="Q94" s="42"/>
      <c r="R94" s="42"/>
      <c r="S94" s="42"/>
      <c r="T94" s="78"/>
      <c r="AT94" s="24" t="s">
        <v>173</v>
      </c>
      <c r="AU94" s="24" t="s">
        <v>82</v>
      </c>
    </row>
    <row r="95" spans="2:65" s="11" customFormat="1" ht="13.5">
      <c r="B95" s="213"/>
      <c r="C95" s="214"/>
      <c r="D95" s="208" t="s">
        <v>326</v>
      </c>
      <c r="E95" s="214"/>
      <c r="F95" s="216" t="s">
        <v>900</v>
      </c>
      <c r="G95" s="214"/>
      <c r="H95" s="217">
        <v>868.42600000000004</v>
      </c>
      <c r="I95" s="218"/>
      <c r="J95" s="214"/>
      <c r="K95" s="214"/>
      <c r="L95" s="219"/>
      <c r="M95" s="220"/>
      <c r="N95" s="221"/>
      <c r="O95" s="221"/>
      <c r="P95" s="221"/>
      <c r="Q95" s="221"/>
      <c r="R95" s="221"/>
      <c r="S95" s="221"/>
      <c r="T95" s="222"/>
      <c r="AT95" s="223" t="s">
        <v>326</v>
      </c>
      <c r="AU95" s="223" t="s">
        <v>82</v>
      </c>
      <c r="AV95" s="11" t="s">
        <v>82</v>
      </c>
      <c r="AW95" s="11" t="s">
        <v>6</v>
      </c>
      <c r="AX95" s="11" t="s">
        <v>80</v>
      </c>
      <c r="AY95" s="223" t="s">
        <v>164</v>
      </c>
    </row>
    <row r="96" spans="2:65" s="1" customFormat="1" ht="31.5" customHeight="1">
      <c r="B96" s="41"/>
      <c r="C96" s="193" t="s">
        <v>208</v>
      </c>
      <c r="D96" s="193" t="s">
        <v>167</v>
      </c>
      <c r="E96" s="194" t="s">
        <v>333</v>
      </c>
      <c r="F96" s="195" t="s">
        <v>334</v>
      </c>
      <c r="G96" s="196" t="s">
        <v>314</v>
      </c>
      <c r="H96" s="197">
        <v>66.802000000000007</v>
      </c>
      <c r="I96" s="198"/>
      <c r="J96" s="199">
        <f>ROUND(I96*H96,2)</f>
        <v>0</v>
      </c>
      <c r="K96" s="195" t="s">
        <v>181</v>
      </c>
      <c r="L96" s="61"/>
      <c r="M96" s="200" t="s">
        <v>21</v>
      </c>
      <c r="N96" s="201" t="s">
        <v>43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171</v>
      </c>
      <c r="AT96" s="24" t="s">
        <v>167</v>
      </c>
      <c r="AU96" s="24" t="s">
        <v>82</v>
      </c>
      <c r="AY96" s="24" t="s">
        <v>164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80</v>
      </c>
      <c r="BK96" s="204">
        <f>ROUND(I96*H96,2)</f>
        <v>0</v>
      </c>
      <c r="BL96" s="24" t="s">
        <v>171</v>
      </c>
      <c r="BM96" s="24" t="s">
        <v>335</v>
      </c>
    </row>
    <row r="97" spans="2:65" s="1" customFormat="1" ht="27">
      <c r="B97" s="41"/>
      <c r="C97" s="63"/>
      <c r="D97" s="208" t="s">
        <v>173</v>
      </c>
      <c r="E97" s="63"/>
      <c r="F97" s="209" t="s">
        <v>336</v>
      </c>
      <c r="G97" s="63"/>
      <c r="H97" s="63"/>
      <c r="I97" s="163"/>
      <c r="J97" s="63"/>
      <c r="K97" s="63"/>
      <c r="L97" s="61"/>
      <c r="M97" s="207"/>
      <c r="N97" s="42"/>
      <c r="O97" s="42"/>
      <c r="P97" s="42"/>
      <c r="Q97" s="42"/>
      <c r="R97" s="42"/>
      <c r="S97" s="42"/>
      <c r="T97" s="78"/>
      <c r="AT97" s="24" t="s">
        <v>173</v>
      </c>
      <c r="AU97" s="24" t="s">
        <v>82</v>
      </c>
    </row>
    <row r="98" spans="2:65" s="1" customFormat="1" ht="57" customHeight="1">
      <c r="B98" s="41"/>
      <c r="C98" s="193" t="s">
        <v>165</v>
      </c>
      <c r="D98" s="193" t="s">
        <v>167</v>
      </c>
      <c r="E98" s="194" t="s">
        <v>337</v>
      </c>
      <c r="F98" s="195" t="s">
        <v>338</v>
      </c>
      <c r="G98" s="196" t="s">
        <v>314</v>
      </c>
      <c r="H98" s="197">
        <v>15.95</v>
      </c>
      <c r="I98" s="198"/>
      <c r="J98" s="199">
        <f>ROUND(I98*H98,2)</f>
        <v>0</v>
      </c>
      <c r="K98" s="195" t="s">
        <v>181</v>
      </c>
      <c r="L98" s="61"/>
      <c r="M98" s="200" t="s">
        <v>21</v>
      </c>
      <c r="N98" s="201" t="s">
        <v>43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171</v>
      </c>
      <c r="AT98" s="24" t="s">
        <v>167</v>
      </c>
      <c r="AU98" s="24" t="s">
        <v>82</v>
      </c>
      <c r="AY98" s="24" t="s">
        <v>164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80</v>
      </c>
      <c r="BK98" s="204">
        <f>ROUND(I98*H98,2)</f>
        <v>0</v>
      </c>
      <c r="BL98" s="24" t="s">
        <v>171</v>
      </c>
      <c r="BM98" s="24" t="s">
        <v>339</v>
      </c>
    </row>
    <row r="99" spans="2:65" s="1" customFormat="1" ht="22.5" customHeight="1">
      <c r="B99" s="41"/>
      <c r="C99" s="193" t="s">
        <v>215</v>
      </c>
      <c r="D99" s="193" t="s">
        <v>167</v>
      </c>
      <c r="E99" s="194" t="s">
        <v>340</v>
      </c>
      <c r="F99" s="195" t="s">
        <v>341</v>
      </c>
      <c r="G99" s="196" t="s">
        <v>314</v>
      </c>
      <c r="H99" s="197">
        <v>66.802000000000007</v>
      </c>
      <c r="I99" s="198"/>
      <c r="J99" s="199">
        <f>ROUND(I99*H99,2)</f>
        <v>0</v>
      </c>
      <c r="K99" s="195" t="s">
        <v>181</v>
      </c>
      <c r="L99" s="61"/>
      <c r="M99" s="200" t="s">
        <v>21</v>
      </c>
      <c r="N99" s="201" t="s">
        <v>43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171</v>
      </c>
      <c r="AT99" s="24" t="s">
        <v>167</v>
      </c>
      <c r="AU99" s="24" t="s">
        <v>82</v>
      </c>
      <c r="AY99" s="24" t="s">
        <v>164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80</v>
      </c>
      <c r="BK99" s="204">
        <f>ROUND(I99*H99,2)</f>
        <v>0</v>
      </c>
      <c r="BL99" s="24" t="s">
        <v>171</v>
      </c>
      <c r="BM99" s="24" t="s">
        <v>342</v>
      </c>
    </row>
    <row r="100" spans="2:65" s="1" customFormat="1" ht="22.5" customHeight="1">
      <c r="B100" s="41"/>
      <c r="C100" s="193" t="s">
        <v>219</v>
      </c>
      <c r="D100" s="193" t="s">
        <v>167</v>
      </c>
      <c r="E100" s="194" t="s">
        <v>343</v>
      </c>
      <c r="F100" s="195" t="s">
        <v>344</v>
      </c>
      <c r="G100" s="196" t="s">
        <v>345</v>
      </c>
      <c r="H100" s="197">
        <v>116.904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346</v>
      </c>
    </row>
    <row r="101" spans="2:65" s="11" customFormat="1" ht="13.5">
      <c r="B101" s="213"/>
      <c r="C101" s="214"/>
      <c r="D101" s="208" t="s">
        <v>326</v>
      </c>
      <c r="E101" s="214"/>
      <c r="F101" s="216" t="s">
        <v>901</v>
      </c>
      <c r="G101" s="214"/>
      <c r="H101" s="217">
        <v>116.904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326</v>
      </c>
      <c r="AU101" s="223" t="s">
        <v>82</v>
      </c>
      <c r="AV101" s="11" t="s">
        <v>82</v>
      </c>
      <c r="AW101" s="11" t="s">
        <v>6</v>
      </c>
      <c r="AX101" s="11" t="s">
        <v>80</v>
      </c>
      <c r="AY101" s="223" t="s">
        <v>164</v>
      </c>
    </row>
    <row r="102" spans="2:65" s="1" customFormat="1" ht="22.5" customHeight="1">
      <c r="B102" s="41"/>
      <c r="C102" s="193" t="s">
        <v>225</v>
      </c>
      <c r="D102" s="193" t="s">
        <v>167</v>
      </c>
      <c r="E102" s="194" t="s">
        <v>348</v>
      </c>
      <c r="F102" s="195" t="s">
        <v>349</v>
      </c>
      <c r="G102" s="196" t="s">
        <v>303</v>
      </c>
      <c r="H102" s="197">
        <v>217.66</v>
      </c>
      <c r="I102" s="198"/>
      <c r="J102" s="199">
        <f>ROUND(I102*H102,2)</f>
        <v>0</v>
      </c>
      <c r="K102" s="195" t="s">
        <v>181</v>
      </c>
      <c r="L102" s="61"/>
      <c r="M102" s="200" t="s">
        <v>21</v>
      </c>
      <c r="N102" s="201" t="s">
        <v>43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171</v>
      </c>
      <c r="AT102" s="24" t="s">
        <v>167</v>
      </c>
      <c r="AU102" s="24" t="s">
        <v>82</v>
      </c>
      <c r="AY102" s="24" t="s">
        <v>164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80</v>
      </c>
      <c r="BK102" s="204">
        <f>ROUND(I102*H102,2)</f>
        <v>0</v>
      </c>
      <c r="BL102" s="24" t="s">
        <v>171</v>
      </c>
      <c r="BM102" s="24" t="s">
        <v>350</v>
      </c>
    </row>
    <row r="103" spans="2:65" s="11" customFormat="1" ht="13.5">
      <c r="B103" s="213"/>
      <c r="C103" s="214"/>
      <c r="D103" s="205" t="s">
        <v>326</v>
      </c>
      <c r="E103" s="224" t="s">
        <v>21</v>
      </c>
      <c r="F103" s="225" t="s">
        <v>902</v>
      </c>
      <c r="G103" s="214"/>
      <c r="H103" s="226">
        <v>52.06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326</v>
      </c>
      <c r="AU103" s="223" t="s">
        <v>82</v>
      </c>
      <c r="AV103" s="11" t="s">
        <v>82</v>
      </c>
      <c r="AW103" s="11" t="s">
        <v>35</v>
      </c>
      <c r="AX103" s="11" t="s">
        <v>72</v>
      </c>
      <c r="AY103" s="223" t="s">
        <v>164</v>
      </c>
    </row>
    <row r="104" spans="2:65" s="11" customFormat="1" ht="13.5">
      <c r="B104" s="213"/>
      <c r="C104" s="214"/>
      <c r="D104" s="205" t="s">
        <v>326</v>
      </c>
      <c r="E104" s="224" t="s">
        <v>21</v>
      </c>
      <c r="F104" s="225" t="s">
        <v>903</v>
      </c>
      <c r="G104" s="214"/>
      <c r="H104" s="226">
        <v>16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326</v>
      </c>
      <c r="AU104" s="223" t="s">
        <v>82</v>
      </c>
      <c r="AV104" s="11" t="s">
        <v>82</v>
      </c>
      <c r="AW104" s="11" t="s">
        <v>35</v>
      </c>
      <c r="AX104" s="11" t="s">
        <v>72</v>
      </c>
      <c r="AY104" s="223" t="s">
        <v>164</v>
      </c>
    </row>
    <row r="105" spans="2:65" s="11" customFormat="1" ht="13.5">
      <c r="B105" s="213"/>
      <c r="C105" s="214"/>
      <c r="D105" s="205" t="s">
        <v>326</v>
      </c>
      <c r="E105" s="224" t="s">
        <v>21</v>
      </c>
      <c r="F105" s="225" t="s">
        <v>904</v>
      </c>
      <c r="G105" s="214"/>
      <c r="H105" s="226">
        <v>149.6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326</v>
      </c>
      <c r="AU105" s="223" t="s">
        <v>82</v>
      </c>
      <c r="AV105" s="11" t="s">
        <v>82</v>
      </c>
      <c r="AW105" s="11" t="s">
        <v>35</v>
      </c>
      <c r="AX105" s="11" t="s">
        <v>72</v>
      </c>
      <c r="AY105" s="223" t="s">
        <v>164</v>
      </c>
    </row>
    <row r="106" spans="2:65" s="12" customFormat="1" ht="13.5">
      <c r="B106" s="227"/>
      <c r="C106" s="228"/>
      <c r="D106" s="208" t="s">
        <v>326</v>
      </c>
      <c r="E106" s="229" t="s">
        <v>21</v>
      </c>
      <c r="F106" s="230" t="s">
        <v>357</v>
      </c>
      <c r="G106" s="228"/>
      <c r="H106" s="231">
        <v>217.66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AT106" s="237" t="s">
        <v>326</v>
      </c>
      <c r="AU106" s="237" t="s">
        <v>82</v>
      </c>
      <c r="AV106" s="12" t="s">
        <v>171</v>
      </c>
      <c r="AW106" s="12" t="s">
        <v>35</v>
      </c>
      <c r="AX106" s="12" t="s">
        <v>80</v>
      </c>
      <c r="AY106" s="237" t="s">
        <v>164</v>
      </c>
    </row>
    <row r="107" spans="2:65" s="1" customFormat="1" ht="44.25" customHeight="1">
      <c r="B107" s="41"/>
      <c r="C107" s="193" t="s">
        <v>229</v>
      </c>
      <c r="D107" s="193" t="s">
        <v>167</v>
      </c>
      <c r="E107" s="194" t="s">
        <v>750</v>
      </c>
      <c r="F107" s="195" t="s">
        <v>751</v>
      </c>
      <c r="G107" s="196" t="s">
        <v>303</v>
      </c>
      <c r="H107" s="197">
        <v>92.9</v>
      </c>
      <c r="I107" s="198"/>
      <c r="J107" s="199">
        <f>ROUND(I107*H107,2)</f>
        <v>0</v>
      </c>
      <c r="K107" s="195" t="s">
        <v>181</v>
      </c>
      <c r="L107" s="61"/>
      <c r="M107" s="200" t="s">
        <v>21</v>
      </c>
      <c r="N107" s="201" t="s">
        <v>43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171</v>
      </c>
      <c r="AT107" s="24" t="s">
        <v>167</v>
      </c>
      <c r="AU107" s="24" t="s">
        <v>82</v>
      </c>
      <c r="AY107" s="24" t="s">
        <v>164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80</v>
      </c>
      <c r="BK107" s="204">
        <f>ROUND(I107*H107,2)</f>
        <v>0</v>
      </c>
      <c r="BL107" s="24" t="s">
        <v>171</v>
      </c>
      <c r="BM107" s="24" t="s">
        <v>905</v>
      </c>
    </row>
    <row r="108" spans="2:65" s="11" customFormat="1" ht="13.5">
      <c r="B108" s="213"/>
      <c r="C108" s="214"/>
      <c r="D108" s="208" t="s">
        <v>326</v>
      </c>
      <c r="E108" s="215" t="s">
        <v>21</v>
      </c>
      <c r="F108" s="216" t="s">
        <v>906</v>
      </c>
      <c r="G108" s="214"/>
      <c r="H108" s="217">
        <v>92.9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326</v>
      </c>
      <c r="AU108" s="223" t="s">
        <v>82</v>
      </c>
      <c r="AV108" s="11" t="s">
        <v>82</v>
      </c>
      <c r="AW108" s="11" t="s">
        <v>35</v>
      </c>
      <c r="AX108" s="11" t="s">
        <v>80</v>
      </c>
      <c r="AY108" s="223" t="s">
        <v>164</v>
      </c>
    </row>
    <row r="109" spans="2:65" s="1" customFormat="1" ht="31.5" customHeight="1">
      <c r="B109" s="41"/>
      <c r="C109" s="193" t="s">
        <v>235</v>
      </c>
      <c r="D109" s="193" t="s">
        <v>167</v>
      </c>
      <c r="E109" s="194" t="s">
        <v>753</v>
      </c>
      <c r="F109" s="195" t="s">
        <v>754</v>
      </c>
      <c r="G109" s="196" t="s">
        <v>303</v>
      </c>
      <c r="H109" s="197">
        <v>92.9</v>
      </c>
      <c r="I109" s="198"/>
      <c r="J109" s="199">
        <f>ROUND(I109*H109,2)</f>
        <v>0</v>
      </c>
      <c r="K109" s="195" t="s">
        <v>181</v>
      </c>
      <c r="L109" s="61"/>
      <c r="M109" s="200" t="s">
        <v>21</v>
      </c>
      <c r="N109" s="201" t="s">
        <v>43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171</v>
      </c>
      <c r="AT109" s="24" t="s">
        <v>167</v>
      </c>
      <c r="AU109" s="24" t="s">
        <v>82</v>
      </c>
      <c r="AY109" s="24" t="s">
        <v>164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80</v>
      </c>
      <c r="BK109" s="204">
        <f>ROUND(I109*H109,2)</f>
        <v>0</v>
      </c>
      <c r="BL109" s="24" t="s">
        <v>171</v>
      </c>
      <c r="BM109" s="24" t="s">
        <v>907</v>
      </c>
    </row>
    <row r="110" spans="2:65" s="1" customFormat="1" ht="31.5" customHeight="1">
      <c r="B110" s="41"/>
      <c r="C110" s="193" t="s">
        <v>10</v>
      </c>
      <c r="D110" s="193" t="s">
        <v>167</v>
      </c>
      <c r="E110" s="194" t="s">
        <v>756</v>
      </c>
      <c r="F110" s="195" t="s">
        <v>757</v>
      </c>
      <c r="G110" s="196" t="s">
        <v>303</v>
      </c>
      <c r="H110" s="197">
        <v>92.9</v>
      </c>
      <c r="I110" s="198"/>
      <c r="J110" s="199">
        <f>ROUND(I110*H110,2)</f>
        <v>0</v>
      </c>
      <c r="K110" s="195" t="s">
        <v>181</v>
      </c>
      <c r="L110" s="61"/>
      <c r="M110" s="200" t="s">
        <v>21</v>
      </c>
      <c r="N110" s="201" t="s">
        <v>43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171</v>
      </c>
      <c r="AT110" s="24" t="s">
        <v>167</v>
      </c>
      <c r="AU110" s="24" t="s">
        <v>82</v>
      </c>
      <c r="AY110" s="24" t="s">
        <v>164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80</v>
      </c>
      <c r="BK110" s="204">
        <f>ROUND(I110*H110,2)</f>
        <v>0</v>
      </c>
      <c r="BL110" s="24" t="s">
        <v>171</v>
      </c>
      <c r="BM110" s="24" t="s">
        <v>908</v>
      </c>
    </row>
    <row r="111" spans="2:65" s="1" customFormat="1" ht="22.5" customHeight="1">
      <c r="B111" s="41"/>
      <c r="C111" s="238" t="s">
        <v>243</v>
      </c>
      <c r="D111" s="238" t="s">
        <v>369</v>
      </c>
      <c r="E111" s="239" t="s">
        <v>370</v>
      </c>
      <c r="F111" s="240" t="s">
        <v>371</v>
      </c>
      <c r="G111" s="241" t="s">
        <v>372</v>
      </c>
      <c r="H111" s="242">
        <v>1.3939999999999999</v>
      </c>
      <c r="I111" s="243"/>
      <c r="J111" s="244">
        <f>ROUND(I111*H111,2)</f>
        <v>0</v>
      </c>
      <c r="K111" s="240" t="s">
        <v>181</v>
      </c>
      <c r="L111" s="245"/>
      <c r="M111" s="246" t="s">
        <v>21</v>
      </c>
      <c r="N111" s="247" t="s">
        <v>43</v>
      </c>
      <c r="O111" s="42"/>
      <c r="P111" s="202">
        <f>O111*H111</f>
        <v>0</v>
      </c>
      <c r="Q111" s="202">
        <v>1E-3</v>
      </c>
      <c r="R111" s="202">
        <f>Q111*H111</f>
        <v>1.3939999999999998E-3</v>
      </c>
      <c r="S111" s="202">
        <v>0</v>
      </c>
      <c r="T111" s="203">
        <f>S111*H111</f>
        <v>0</v>
      </c>
      <c r="AR111" s="24" t="s">
        <v>208</v>
      </c>
      <c r="AT111" s="24" t="s">
        <v>369</v>
      </c>
      <c r="AU111" s="24" t="s">
        <v>82</v>
      </c>
      <c r="AY111" s="24" t="s">
        <v>164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80</v>
      </c>
      <c r="BK111" s="204">
        <f>ROUND(I111*H111,2)</f>
        <v>0</v>
      </c>
      <c r="BL111" s="24" t="s">
        <v>171</v>
      </c>
      <c r="BM111" s="24" t="s">
        <v>373</v>
      </c>
    </row>
    <row r="112" spans="2:65" s="11" customFormat="1" ht="13.5">
      <c r="B112" s="213"/>
      <c r="C112" s="214"/>
      <c r="D112" s="208" t="s">
        <v>326</v>
      </c>
      <c r="E112" s="214"/>
      <c r="F112" s="216" t="s">
        <v>909</v>
      </c>
      <c r="G112" s="214"/>
      <c r="H112" s="217">
        <v>1.3939999999999999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326</v>
      </c>
      <c r="AU112" s="223" t="s">
        <v>82</v>
      </c>
      <c r="AV112" s="11" t="s">
        <v>82</v>
      </c>
      <c r="AW112" s="11" t="s">
        <v>6</v>
      </c>
      <c r="AX112" s="11" t="s">
        <v>80</v>
      </c>
      <c r="AY112" s="223" t="s">
        <v>164</v>
      </c>
    </row>
    <row r="113" spans="2:65" s="1" customFormat="1" ht="22.5" customHeight="1">
      <c r="B113" s="41"/>
      <c r="C113" s="193" t="s">
        <v>248</v>
      </c>
      <c r="D113" s="193" t="s">
        <v>167</v>
      </c>
      <c r="E113" s="194" t="s">
        <v>379</v>
      </c>
      <c r="F113" s="195" t="s">
        <v>380</v>
      </c>
      <c r="G113" s="196" t="s">
        <v>303</v>
      </c>
      <c r="H113" s="197">
        <v>92.9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01" t="s">
        <v>43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381</v>
      </c>
    </row>
    <row r="114" spans="2:65" s="1" customFormat="1" ht="31.5" customHeight="1">
      <c r="B114" s="41"/>
      <c r="C114" s="193" t="s">
        <v>253</v>
      </c>
      <c r="D114" s="193" t="s">
        <v>167</v>
      </c>
      <c r="E114" s="194" t="s">
        <v>382</v>
      </c>
      <c r="F114" s="195" t="s">
        <v>383</v>
      </c>
      <c r="G114" s="196" t="s">
        <v>384</v>
      </c>
      <c r="H114" s="197">
        <v>8.9999999999999993E-3</v>
      </c>
      <c r="I114" s="198"/>
      <c r="J114" s="199">
        <f>ROUND(I114*H114,2)</f>
        <v>0</v>
      </c>
      <c r="K114" s="195" t="s">
        <v>188</v>
      </c>
      <c r="L114" s="61"/>
      <c r="M114" s="200" t="s">
        <v>21</v>
      </c>
      <c r="N114" s="201" t="s">
        <v>43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171</v>
      </c>
      <c r="AT114" s="24" t="s">
        <v>167</v>
      </c>
      <c r="AU114" s="24" t="s">
        <v>82</v>
      </c>
      <c r="AY114" s="24" t="s">
        <v>164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80</v>
      </c>
      <c r="BK114" s="204">
        <f>ROUND(I114*H114,2)</f>
        <v>0</v>
      </c>
      <c r="BL114" s="24" t="s">
        <v>171</v>
      </c>
      <c r="BM114" s="24" t="s">
        <v>385</v>
      </c>
    </row>
    <row r="115" spans="2:65" s="11" customFormat="1" ht="13.5">
      <c r="B115" s="213"/>
      <c r="C115" s="214"/>
      <c r="D115" s="208" t="s">
        <v>326</v>
      </c>
      <c r="E115" s="215" t="s">
        <v>21</v>
      </c>
      <c r="F115" s="216" t="s">
        <v>910</v>
      </c>
      <c r="G115" s="214"/>
      <c r="H115" s="217">
        <v>8.9999999999999993E-3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326</v>
      </c>
      <c r="AU115" s="223" t="s">
        <v>82</v>
      </c>
      <c r="AV115" s="11" t="s">
        <v>82</v>
      </c>
      <c r="AW115" s="11" t="s">
        <v>35</v>
      </c>
      <c r="AX115" s="11" t="s">
        <v>80</v>
      </c>
      <c r="AY115" s="223" t="s">
        <v>164</v>
      </c>
    </row>
    <row r="116" spans="2:65" s="1" customFormat="1" ht="31.5" customHeight="1">
      <c r="B116" s="41"/>
      <c r="C116" s="193" t="s">
        <v>257</v>
      </c>
      <c r="D116" s="193" t="s">
        <v>167</v>
      </c>
      <c r="E116" s="194" t="s">
        <v>397</v>
      </c>
      <c r="F116" s="195" t="s">
        <v>398</v>
      </c>
      <c r="G116" s="196" t="s">
        <v>303</v>
      </c>
      <c r="H116" s="197">
        <v>92.9</v>
      </c>
      <c r="I116" s="198"/>
      <c r="J116" s="199">
        <f>ROUND(I116*H116,2)</f>
        <v>0</v>
      </c>
      <c r="K116" s="195" t="s">
        <v>181</v>
      </c>
      <c r="L116" s="61"/>
      <c r="M116" s="200" t="s">
        <v>21</v>
      </c>
      <c r="N116" s="201" t="s">
        <v>43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171</v>
      </c>
      <c r="AT116" s="24" t="s">
        <v>167</v>
      </c>
      <c r="AU116" s="24" t="s">
        <v>82</v>
      </c>
      <c r="AY116" s="24" t="s">
        <v>164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80</v>
      </c>
      <c r="BK116" s="204">
        <f>ROUND(I116*H116,2)</f>
        <v>0</v>
      </c>
      <c r="BL116" s="24" t="s">
        <v>171</v>
      </c>
      <c r="BM116" s="24" t="s">
        <v>399</v>
      </c>
    </row>
    <row r="117" spans="2:65" s="1" customFormat="1" ht="27">
      <c r="B117" s="41"/>
      <c r="C117" s="63"/>
      <c r="D117" s="208" t="s">
        <v>173</v>
      </c>
      <c r="E117" s="63"/>
      <c r="F117" s="209" t="s">
        <v>400</v>
      </c>
      <c r="G117" s="63"/>
      <c r="H117" s="63"/>
      <c r="I117" s="163"/>
      <c r="J117" s="63"/>
      <c r="K117" s="63"/>
      <c r="L117" s="61"/>
      <c r="M117" s="207"/>
      <c r="N117" s="42"/>
      <c r="O117" s="42"/>
      <c r="P117" s="42"/>
      <c r="Q117" s="42"/>
      <c r="R117" s="42"/>
      <c r="S117" s="42"/>
      <c r="T117" s="78"/>
      <c r="AT117" s="24" t="s">
        <v>173</v>
      </c>
      <c r="AU117" s="24" t="s">
        <v>82</v>
      </c>
    </row>
    <row r="118" spans="2:65" s="1" customFormat="1" ht="31.5" customHeight="1">
      <c r="B118" s="41"/>
      <c r="C118" s="193" t="s">
        <v>263</v>
      </c>
      <c r="D118" s="193" t="s">
        <v>167</v>
      </c>
      <c r="E118" s="194" t="s">
        <v>401</v>
      </c>
      <c r="F118" s="195" t="s">
        <v>402</v>
      </c>
      <c r="G118" s="196" t="s">
        <v>303</v>
      </c>
      <c r="H118" s="197">
        <v>92.9</v>
      </c>
      <c r="I118" s="198"/>
      <c r="J118" s="199">
        <f>ROUND(I118*H118,2)</f>
        <v>0</v>
      </c>
      <c r="K118" s="195" t="s">
        <v>181</v>
      </c>
      <c r="L118" s="61"/>
      <c r="M118" s="200" t="s">
        <v>21</v>
      </c>
      <c r="N118" s="201" t="s">
        <v>43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171</v>
      </c>
      <c r="AT118" s="24" t="s">
        <v>167</v>
      </c>
      <c r="AU118" s="24" t="s">
        <v>82</v>
      </c>
      <c r="AY118" s="24" t="s">
        <v>164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80</v>
      </c>
      <c r="BK118" s="204">
        <f>ROUND(I118*H118,2)</f>
        <v>0</v>
      </c>
      <c r="BL118" s="24" t="s">
        <v>171</v>
      </c>
      <c r="BM118" s="24" t="s">
        <v>403</v>
      </c>
    </row>
    <row r="119" spans="2:65" s="1" customFormat="1" ht="22.5" customHeight="1">
      <c r="B119" s="41"/>
      <c r="C119" s="193" t="s">
        <v>9</v>
      </c>
      <c r="D119" s="193" t="s">
        <v>167</v>
      </c>
      <c r="E119" s="194" t="s">
        <v>405</v>
      </c>
      <c r="F119" s="195" t="s">
        <v>406</v>
      </c>
      <c r="G119" s="196" t="s">
        <v>303</v>
      </c>
      <c r="H119" s="197">
        <v>92.9</v>
      </c>
      <c r="I119" s="198"/>
      <c r="J119" s="199">
        <f>ROUND(I119*H119,2)</f>
        <v>0</v>
      </c>
      <c r="K119" s="195" t="s">
        <v>181</v>
      </c>
      <c r="L119" s="61"/>
      <c r="M119" s="200" t="s">
        <v>21</v>
      </c>
      <c r="N119" s="201" t="s">
        <v>43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171</v>
      </c>
      <c r="AT119" s="24" t="s">
        <v>167</v>
      </c>
      <c r="AU119" s="24" t="s">
        <v>82</v>
      </c>
      <c r="AY119" s="24" t="s">
        <v>164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80</v>
      </c>
      <c r="BK119" s="204">
        <f>ROUND(I119*H119,2)</f>
        <v>0</v>
      </c>
      <c r="BL119" s="24" t="s">
        <v>171</v>
      </c>
      <c r="BM119" s="24" t="s">
        <v>407</v>
      </c>
    </row>
    <row r="120" spans="2:65" s="1" customFormat="1" ht="22.5" customHeight="1">
      <c r="B120" s="41"/>
      <c r="C120" s="193" t="s">
        <v>274</v>
      </c>
      <c r="D120" s="193" t="s">
        <v>167</v>
      </c>
      <c r="E120" s="194" t="s">
        <v>409</v>
      </c>
      <c r="F120" s="195" t="s">
        <v>410</v>
      </c>
      <c r="G120" s="196" t="s">
        <v>314</v>
      </c>
      <c r="H120" s="197">
        <v>0.27900000000000003</v>
      </c>
      <c r="I120" s="198"/>
      <c r="J120" s="199">
        <f>ROUND(I120*H120,2)</f>
        <v>0</v>
      </c>
      <c r="K120" s="195" t="s">
        <v>181</v>
      </c>
      <c r="L120" s="61"/>
      <c r="M120" s="200" t="s">
        <v>21</v>
      </c>
      <c r="N120" s="201" t="s">
        <v>43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171</v>
      </c>
      <c r="AT120" s="24" t="s">
        <v>167</v>
      </c>
      <c r="AU120" s="24" t="s">
        <v>82</v>
      </c>
      <c r="AY120" s="24" t="s">
        <v>164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80</v>
      </c>
      <c r="BK120" s="204">
        <f>ROUND(I120*H120,2)</f>
        <v>0</v>
      </c>
      <c r="BL120" s="24" t="s">
        <v>171</v>
      </c>
      <c r="BM120" s="24" t="s">
        <v>411</v>
      </c>
    </row>
    <row r="121" spans="2:65" s="1" customFormat="1" ht="27">
      <c r="B121" s="41"/>
      <c r="C121" s="63"/>
      <c r="D121" s="205" t="s">
        <v>173</v>
      </c>
      <c r="E121" s="63"/>
      <c r="F121" s="206" t="s">
        <v>412</v>
      </c>
      <c r="G121" s="63"/>
      <c r="H121" s="63"/>
      <c r="I121" s="163"/>
      <c r="J121" s="63"/>
      <c r="K121" s="63"/>
      <c r="L121" s="61"/>
      <c r="M121" s="207"/>
      <c r="N121" s="42"/>
      <c r="O121" s="42"/>
      <c r="P121" s="42"/>
      <c r="Q121" s="42"/>
      <c r="R121" s="42"/>
      <c r="S121" s="42"/>
      <c r="T121" s="78"/>
      <c r="AT121" s="24" t="s">
        <v>173</v>
      </c>
      <c r="AU121" s="24" t="s">
        <v>82</v>
      </c>
    </row>
    <row r="122" spans="2:65" s="11" customFormat="1" ht="13.5">
      <c r="B122" s="213"/>
      <c r="C122" s="214"/>
      <c r="D122" s="205" t="s">
        <v>326</v>
      </c>
      <c r="E122" s="224" t="s">
        <v>21</v>
      </c>
      <c r="F122" s="225" t="s">
        <v>911</v>
      </c>
      <c r="G122" s="214"/>
      <c r="H122" s="226">
        <v>9.2999999999999999E-2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326</v>
      </c>
      <c r="AU122" s="223" t="s">
        <v>82</v>
      </c>
      <c r="AV122" s="11" t="s">
        <v>82</v>
      </c>
      <c r="AW122" s="11" t="s">
        <v>35</v>
      </c>
      <c r="AX122" s="11" t="s">
        <v>80</v>
      </c>
      <c r="AY122" s="223" t="s">
        <v>164</v>
      </c>
    </row>
    <row r="123" spans="2:65" s="11" customFormat="1" ht="13.5">
      <c r="B123" s="213"/>
      <c r="C123" s="214"/>
      <c r="D123" s="205" t="s">
        <v>326</v>
      </c>
      <c r="E123" s="214"/>
      <c r="F123" s="225" t="s">
        <v>912</v>
      </c>
      <c r="G123" s="214"/>
      <c r="H123" s="226">
        <v>0.27900000000000003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326</v>
      </c>
      <c r="AU123" s="223" t="s">
        <v>82</v>
      </c>
      <c r="AV123" s="11" t="s">
        <v>82</v>
      </c>
      <c r="AW123" s="11" t="s">
        <v>6</v>
      </c>
      <c r="AX123" s="11" t="s">
        <v>80</v>
      </c>
      <c r="AY123" s="223" t="s">
        <v>164</v>
      </c>
    </row>
    <row r="124" spans="2:65" s="10" customFormat="1" ht="29.85" customHeight="1">
      <c r="B124" s="176"/>
      <c r="C124" s="177"/>
      <c r="D124" s="190" t="s">
        <v>71</v>
      </c>
      <c r="E124" s="191" t="s">
        <v>177</v>
      </c>
      <c r="F124" s="191" t="s">
        <v>415</v>
      </c>
      <c r="G124" s="177"/>
      <c r="H124" s="177"/>
      <c r="I124" s="180"/>
      <c r="J124" s="192">
        <f>BK124</f>
        <v>0</v>
      </c>
      <c r="K124" s="177"/>
      <c r="L124" s="182"/>
      <c r="M124" s="183"/>
      <c r="N124" s="184"/>
      <c r="O124" s="184"/>
      <c r="P124" s="185">
        <f>SUM(P125:P163)</f>
        <v>0</v>
      </c>
      <c r="Q124" s="184"/>
      <c r="R124" s="185">
        <f>SUM(R125:R163)</f>
        <v>16.020173199999999</v>
      </c>
      <c r="S124" s="184"/>
      <c r="T124" s="186">
        <f>SUM(T125:T163)</f>
        <v>0</v>
      </c>
      <c r="AR124" s="187" t="s">
        <v>80</v>
      </c>
      <c r="AT124" s="188" t="s">
        <v>71</v>
      </c>
      <c r="AU124" s="188" t="s">
        <v>80</v>
      </c>
      <c r="AY124" s="187" t="s">
        <v>164</v>
      </c>
      <c r="BK124" s="189">
        <f>SUM(BK125:BK163)</f>
        <v>0</v>
      </c>
    </row>
    <row r="125" spans="2:65" s="1" customFormat="1" ht="22.5" customHeight="1">
      <c r="B125" s="41"/>
      <c r="C125" s="193" t="s">
        <v>280</v>
      </c>
      <c r="D125" s="193" t="s">
        <v>167</v>
      </c>
      <c r="E125" s="194" t="s">
        <v>417</v>
      </c>
      <c r="F125" s="195" t="s">
        <v>418</v>
      </c>
      <c r="G125" s="196" t="s">
        <v>303</v>
      </c>
      <c r="H125" s="197">
        <v>217.66</v>
      </c>
      <c r="I125" s="198"/>
      <c r="J125" s="199">
        <f>ROUND(I125*H125,2)</f>
        <v>0</v>
      </c>
      <c r="K125" s="195" t="s">
        <v>21</v>
      </c>
      <c r="L125" s="61"/>
      <c r="M125" s="200" t="s">
        <v>21</v>
      </c>
      <c r="N125" s="201" t="s">
        <v>43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171</v>
      </c>
      <c r="AT125" s="24" t="s">
        <v>167</v>
      </c>
      <c r="AU125" s="24" t="s">
        <v>82</v>
      </c>
      <c r="AY125" s="24" t="s">
        <v>164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80</v>
      </c>
      <c r="BK125" s="204">
        <f>ROUND(I125*H125,2)</f>
        <v>0</v>
      </c>
      <c r="BL125" s="24" t="s">
        <v>171</v>
      </c>
      <c r="BM125" s="24" t="s">
        <v>419</v>
      </c>
    </row>
    <row r="126" spans="2:65" s="1" customFormat="1" ht="67.5">
      <c r="B126" s="41"/>
      <c r="C126" s="63"/>
      <c r="D126" s="205" t="s">
        <v>173</v>
      </c>
      <c r="E126" s="63"/>
      <c r="F126" s="206" t="s">
        <v>420</v>
      </c>
      <c r="G126" s="63"/>
      <c r="H126" s="63"/>
      <c r="I126" s="163"/>
      <c r="J126" s="63"/>
      <c r="K126" s="63"/>
      <c r="L126" s="61"/>
      <c r="M126" s="207"/>
      <c r="N126" s="42"/>
      <c r="O126" s="42"/>
      <c r="P126" s="42"/>
      <c r="Q126" s="42"/>
      <c r="R126" s="42"/>
      <c r="S126" s="42"/>
      <c r="T126" s="78"/>
      <c r="AT126" s="24" t="s">
        <v>173</v>
      </c>
      <c r="AU126" s="24" t="s">
        <v>82</v>
      </c>
    </row>
    <row r="127" spans="2:65" s="11" customFormat="1" ht="13.5">
      <c r="B127" s="213"/>
      <c r="C127" s="214"/>
      <c r="D127" s="205" t="s">
        <v>326</v>
      </c>
      <c r="E127" s="224" t="s">
        <v>21</v>
      </c>
      <c r="F127" s="225" t="s">
        <v>902</v>
      </c>
      <c r="G127" s="214"/>
      <c r="H127" s="226">
        <v>52.06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326</v>
      </c>
      <c r="AU127" s="223" t="s">
        <v>82</v>
      </c>
      <c r="AV127" s="11" t="s">
        <v>82</v>
      </c>
      <c r="AW127" s="11" t="s">
        <v>35</v>
      </c>
      <c r="AX127" s="11" t="s">
        <v>72</v>
      </c>
      <c r="AY127" s="223" t="s">
        <v>164</v>
      </c>
    </row>
    <row r="128" spans="2:65" s="11" customFormat="1" ht="13.5">
      <c r="B128" s="213"/>
      <c r="C128" s="214"/>
      <c r="D128" s="205" t="s">
        <v>326</v>
      </c>
      <c r="E128" s="224" t="s">
        <v>21</v>
      </c>
      <c r="F128" s="225" t="s">
        <v>903</v>
      </c>
      <c r="G128" s="214"/>
      <c r="H128" s="226">
        <v>16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326</v>
      </c>
      <c r="AU128" s="223" t="s">
        <v>82</v>
      </c>
      <c r="AV128" s="11" t="s">
        <v>82</v>
      </c>
      <c r="AW128" s="11" t="s">
        <v>35</v>
      </c>
      <c r="AX128" s="11" t="s">
        <v>72</v>
      </c>
      <c r="AY128" s="223" t="s">
        <v>164</v>
      </c>
    </row>
    <row r="129" spans="2:65" s="11" customFormat="1" ht="13.5">
      <c r="B129" s="213"/>
      <c r="C129" s="214"/>
      <c r="D129" s="208" t="s">
        <v>326</v>
      </c>
      <c r="E129" s="215" t="s">
        <v>21</v>
      </c>
      <c r="F129" s="216" t="s">
        <v>904</v>
      </c>
      <c r="G129" s="214"/>
      <c r="H129" s="217">
        <v>149.6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326</v>
      </c>
      <c r="AU129" s="223" t="s">
        <v>82</v>
      </c>
      <c r="AV129" s="11" t="s">
        <v>82</v>
      </c>
      <c r="AW129" s="11" t="s">
        <v>35</v>
      </c>
      <c r="AX129" s="11" t="s">
        <v>72</v>
      </c>
      <c r="AY129" s="223" t="s">
        <v>164</v>
      </c>
    </row>
    <row r="130" spans="2:65" s="1" customFormat="1" ht="22.5" customHeight="1">
      <c r="B130" s="41"/>
      <c r="C130" s="193" t="s">
        <v>284</v>
      </c>
      <c r="D130" s="193" t="s">
        <v>167</v>
      </c>
      <c r="E130" s="194" t="s">
        <v>422</v>
      </c>
      <c r="F130" s="195" t="s">
        <v>423</v>
      </c>
      <c r="G130" s="196" t="s">
        <v>303</v>
      </c>
      <c r="H130" s="197">
        <v>52.06</v>
      </c>
      <c r="I130" s="198"/>
      <c r="J130" s="199">
        <f>ROUND(I130*H130,2)</f>
        <v>0</v>
      </c>
      <c r="K130" s="195" t="s">
        <v>181</v>
      </c>
      <c r="L130" s="61"/>
      <c r="M130" s="200" t="s">
        <v>21</v>
      </c>
      <c r="N130" s="201" t="s">
        <v>43</v>
      </c>
      <c r="O130" s="42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AR130" s="24" t="s">
        <v>171</v>
      </c>
      <c r="AT130" s="24" t="s">
        <v>167</v>
      </c>
      <c r="AU130" s="24" t="s">
        <v>82</v>
      </c>
      <c r="AY130" s="24" t="s">
        <v>164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80</v>
      </c>
      <c r="BK130" s="204">
        <f>ROUND(I130*H130,2)</f>
        <v>0</v>
      </c>
      <c r="BL130" s="24" t="s">
        <v>171</v>
      </c>
      <c r="BM130" s="24" t="s">
        <v>424</v>
      </c>
    </row>
    <row r="131" spans="2:65" s="1" customFormat="1" ht="27">
      <c r="B131" s="41"/>
      <c r="C131" s="63"/>
      <c r="D131" s="208" t="s">
        <v>173</v>
      </c>
      <c r="E131" s="63"/>
      <c r="F131" s="209" t="s">
        <v>425</v>
      </c>
      <c r="G131" s="63"/>
      <c r="H131" s="63"/>
      <c r="I131" s="163"/>
      <c r="J131" s="63"/>
      <c r="K131" s="63"/>
      <c r="L131" s="61"/>
      <c r="M131" s="207"/>
      <c r="N131" s="42"/>
      <c r="O131" s="42"/>
      <c r="P131" s="42"/>
      <c r="Q131" s="42"/>
      <c r="R131" s="42"/>
      <c r="S131" s="42"/>
      <c r="T131" s="78"/>
      <c r="AT131" s="24" t="s">
        <v>173</v>
      </c>
      <c r="AU131" s="24" t="s">
        <v>82</v>
      </c>
    </row>
    <row r="132" spans="2:65" s="1" customFormat="1" ht="22.5" customHeight="1">
      <c r="B132" s="41"/>
      <c r="C132" s="193" t="s">
        <v>288</v>
      </c>
      <c r="D132" s="193" t="s">
        <v>167</v>
      </c>
      <c r="E132" s="194" t="s">
        <v>427</v>
      </c>
      <c r="F132" s="195" t="s">
        <v>428</v>
      </c>
      <c r="G132" s="196" t="s">
        <v>303</v>
      </c>
      <c r="H132" s="197">
        <v>52.06</v>
      </c>
      <c r="I132" s="198"/>
      <c r="J132" s="199">
        <f>ROUND(I132*H132,2)</f>
        <v>0</v>
      </c>
      <c r="K132" s="195" t="s">
        <v>181</v>
      </c>
      <c r="L132" s="61"/>
      <c r="M132" s="200" t="s">
        <v>21</v>
      </c>
      <c r="N132" s="201" t="s">
        <v>43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171</v>
      </c>
      <c r="AT132" s="24" t="s">
        <v>167</v>
      </c>
      <c r="AU132" s="24" t="s">
        <v>82</v>
      </c>
      <c r="AY132" s="24" t="s">
        <v>164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80</v>
      </c>
      <c r="BK132" s="204">
        <f>ROUND(I132*H132,2)</f>
        <v>0</v>
      </c>
      <c r="BL132" s="24" t="s">
        <v>171</v>
      </c>
      <c r="BM132" s="24" t="s">
        <v>429</v>
      </c>
    </row>
    <row r="133" spans="2:65" s="1" customFormat="1" ht="27">
      <c r="B133" s="41"/>
      <c r="C133" s="63"/>
      <c r="D133" s="205" t="s">
        <v>173</v>
      </c>
      <c r="E133" s="63"/>
      <c r="F133" s="206" t="s">
        <v>430</v>
      </c>
      <c r="G133" s="63"/>
      <c r="H133" s="63"/>
      <c r="I133" s="163"/>
      <c r="J133" s="63"/>
      <c r="K133" s="63"/>
      <c r="L133" s="61"/>
      <c r="M133" s="207"/>
      <c r="N133" s="42"/>
      <c r="O133" s="42"/>
      <c r="P133" s="42"/>
      <c r="Q133" s="42"/>
      <c r="R133" s="42"/>
      <c r="S133" s="42"/>
      <c r="T133" s="78"/>
      <c r="AT133" s="24" t="s">
        <v>173</v>
      </c>
      <c r="AU133" s="24" t="s">
        <v>82</v>
      </c>
    </row>
    <row r="134" spans="2:65" s="11" customFormat="1" ht="13.5">
      <c r="B134" s="213"/>
      <c r="C134" s="214"/>
      <c r="D134" s="205" t="s">
        <v>326</v>
      </c>
      <c r="E134" s="224" t="s">
        <v>21</v>
      </c>
      <c r="F134" s="225" t="s">
        <v>902</v>
      </c>
      <c r="G134" s="214"/>
      <c r="H134" s="226">
        <v>52.06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326</v>
      </c>
      <c r="AU134" s="223" t="s">
        <v>82</v>
      </c>
      <c r="AV134" s="11" t="s">
        <v>82</v>
      </c>
      <c r="AW134" s="11" t="s">
        <v>35</v>
      </c>
      <c r="AX134" s="11" t="s">
        <v>72</v>
      </c>
      <c r="AY134" s="223" t="s">
        <v>164</v>
      </c>
    </row>
    <row r="135" spans="2:65" s="12" customFormat="1" ht="13.5">
      <c r="B135" s="227"/>
      <c r="C135" s="228"/>
      <c r="D135" s="208" t="s">
        <v>326</v>
      </c>
      <c r="E135" s="229" t="s">
        <v>21</v>
      </c>
      <c r="F135" s="230" t="s">
        <v>357</v>
      </c>
      <c r="G135" s="228"/>
      <c r="H135" s="231">
        <v>52.06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326</v>
      </c>
      <c r="AU135" s="237" t="s">
        <v>82</v>
      </c>
      <c r="AV135" s="12" t="s">
        <v>171</v>
      </c>
      <c r="AW135" s="12" t="s">
        <v>35</v>
      </c>
      <c r="AX135" s="12" t="s">
        <v>80</v>
      </c>
      <c r="AY135" s="237" t="s">
        <v>164</v>
      </c>
    </row>
    <row r="136" spans="2:65" s="1" customFormat="1" ht="22.5" customHeight="1">
      <c r="B136" s="41"/>
      <c r="C136" s="193" t="s">
        <v>404</v>
      </c>
      <c r="D136" s="193" t="s">
        <v>167</v>
      </c>
      <c r="E136" s="194" t="s">
        <v>432</v>
      </c>
      <c r="F136" s="195" t="s">
        <v>433</v>
      </c>
      <c r="G136" s="196" t="s">
        <v>303</v>
      </c>
      <c r="H136" s="197">
        <v>165.6</v>
      </c>
      <c r="I136" s="198"/>
      <c r="J136" s="199">
        <f>ROUND(I136*H136,2)</f>
        <v>0</v>
      </c>
      <c r="K136" s="195" t="s">
        <v>181</v>
      </c>
      <c r="L136" s="61"/>
      <c r="M136" s="200" t="s">
        <v>21</v>
      </c>
      <c r="N136" s="201" t="s">
        <v>43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171</v>
      </c>
      <c r="AT136" s="24" t="s">
        <v>167</v>
      </c>
      <c r="AU136" s="24" t="s">
        <v>82</v>
      </c>
      <c r="AY136" s="24" t="s">
        <v>164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80</v>
      </c>
      <c r="BK136" s="204">
        <f>ROUND(I136*H136,2)</f>
        <v>0</v>
      </c>
      <c r="BL136" s="24" t="s">
        <v>171</v>
      </c>
      <c r="BM136" s="24" t="s">
        <v>434</v>
      </c>
    </row>
    <row r="137" spans="2:65" s="1" customFormat="1" ht="27">
      <c r="B137" s="41"/>
      <c r="C137" s="63"/>
      <c r="D137" s="205" t="s">
        <v>173</v>
      </c>
      <c r="E137" s="63"/>
      <c r="F137" s="206" t="s">
        <v>435</v>
      </c>
      <c r="G137" s="63"/>
      <c r="H137" s="63"/>
      <c r="I137" s="163"/>
      <c r="J137" s="63"/>
      <c r="K137" s="63"/>
      <c r="L137" s="61"/>
      <c r="M137" s="207"/>
      <c r="N137" s="42"/>
      <c r="O137" s="42"/>
      <c r="P137" s="42"/>
      <c r="Q137" s="42"/>
      <c r="R137" s="42"/>
      <c r="S137" s="42"/>
      <c r="T137" s="78"/>
      <c r="AT137" s="24" t="s">
        <v>173</v>
      </c>
      <c r="AU137" s="24" t="s">
        <v>82</v>
      </c>
    </row>
    <row r="138" spans="2:65" s="11" customFormat="1" ht="13.5">
      <c r="B138" s="213"/>
      <c r="C138" s="214"/>
      <c r="D138" s="205" t="s">
        <v>326</v>
      </c>
      <c r="E138" s="224" t="s">
        <v>21</v>
      </c>
      <c r="F138" s="225" t="s">
        <v>903</v>
      </c>
      <c r="G138" s="214"/>
      <c r="H138" s="226">
        <v>16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326</v>
      </c>
      <c r="AU138" s="223" t="s">
        <v>82</v>
      </c>
      <c r="AV138" s="11" t="s">
        <v>82</v>
      </c>
      <c r="AW138" s="11" t="s">
        <v>35</v>
      </c>
      <c r="AX138" s="11" t="s">
        <v>72</v>
      </c>
      <c r="AY138" s="223" t="s">
        <v>164</v>
      </c>
    </row>
    <row r="139" spans="2:65" s="11" customFormat="1" ht="13.5">
      <c r="B139" s="213"/>
      <c r="C139" s="214"/>
      <c r="D139" s="205" t="s">
        <v>326</v>
      </c>
      <c r="E139" s="224" t="s">
        <v>21</v>
      </c>
      <c r="F139" s="225" t="s">
        <v>904</v>
      </c>
      <c r="G139" s="214"/>
      <c r="H139" s="226">
        <v>149.6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326</v>
      </c>
      <c r="AU139" s="223" t="s">
        <v>82</v>
      </c>
      <c r="AV139" s="11" t="s">
        <v>82</v>
      </c>
      <c r="AW139" s="11" t="s">
        <v>35</v>
      </c>
      <c r="AX139" s="11" t="s">
        <v>72</v>
      </c>
      <c r="AY139" s="223" t="s">
        <v>164</v>
      </c>
    </row>
    <row r="140" spans="2:65" s="12" customFormat="1" ht="13.5">
      <c r="B140" s="227"/>
      <c r="C140" s="228"/>
      <c r="D140" s="208" t="s">
        <v>326</v>
      </c>
      <c r="E140" s="229" t="s">
        <v>21</v>
      </c>
      <c r="F140" s="230" t="s">
        <v>357</v>
      </c>
      <c r="G140" s="228"/>
      <c r="H140" s="231">
        <v>165.6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326</v>
      </c>
      <c r="AU140" s="237" t="s">
        <v>82</v>
      </c>
      <c r="AV140" s="12" t="s">
        <v>171</v>
      </c>
      <c r="AW140" s="12" t="s">
        <v>35</v>
      </c>
      <c r="AX140" s="12" t="s">
        <v>80</v>
      </c>
      <c r="AY140" s="237" t="s">
        <v>164</v>
      </c>
    </row>
    <row r="141" spans="2:65" s="1" customFormat="1" ht="31.5" customHeight="1">
      <c r="B141" s="41"/>
      <c r="C141" s="193" t="s">
        <v>408</v>
      </c>
      <c r="D141" s="193" t="s">
        <v>167</v>
      </c>
      <c r="E141" s="194" t="s">
        <v>440</v>
      </c>
      <c r="F141" s="195" t="s">
        <v>441</v>
      </c>
      <c r="G141" s="196" t="s">
        <v>303</v>
      </c>
      <c r="H141" s="197">
        <v>165.6</v>
      </c>
      <c r="I141" s="198"/>
      <c r="J141" s="199">
        <f>ROUND(I141*H141,2)</f>
        <v>0</v>
      </c>
      <c r="K141" s="195" t="s">
        <v>181</v>
      </c>
      <c r="L141" s="61"/>
      <c r="M141" s="200" t="s">
        <v>21</v>
      </c>
      <c r="N141" s="201" t="s">
        <v>43</v>
      </c>
      <c r="O141" s="42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AR141" s="24" t="s">
        <v>171</v>
      </c>
      <c r="AT141" s="24" t="s">
        <v>167</v>
      </c>
      <c r="AU141" s="24" t="s">
        <v>82</v>
      </c>
      <c r="AY141" s="24" t="s">
        <v>164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80</v>
      </c>
      <c r="BK141" s="204">
        <f>ROUND(I141*H141,2)</f>
        <v>0</v>
      </c>
      <c r="BL141" s="24" t="s">
        <v>171</v>
      </c>
      <c r="BM141" s="24" t="s">
        <v>442</v>
      </c>
    </row>
    <row r="142" spans="2:65" s="11" customFormat="1" ht="13.5">
      <c r="B142" s="213"/>
      <c r="C142" s="214"/>
      <c r="D142" s="205" t="s">
        <v>326</v>
      </c>
      <c r="E142" s="224" t="s">
        <v>21</v>
      </c>
      <c r="F142" s="225" t="s">
        <v>903</v>
      </c>
      <c r="G142" s="214"/>
      <c r="H142" s="226">
        <v>16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326</v>
      </c>
      <c r="AU142" s="223" t="s">
        <v>82</v>
      </c>
      <c r="AV142" s="11" t="s">
        <v>82</v>
      </c>
      <c r="AW142" s="11" t="s">
        <v>35</v>
      </c>
      <c r="AX142" s="11" t="s">
        <v>72</v>
      </c>
      <c r="AY142" s="223" t="s">
        <v>164</v>
      </c>
    </row>
    <row r="143" spans="2:65" s="11" customFormat="1" ht="13.5">
      <c r="B143" s="213"/>
      <c r="C143" s="214"/>
      <c r="D143" s="205" t="s">
        <v>326</v>
      </c>
      <c r="E143" s="224" t="s">
        <v>21</v>
      </c>
      <c r="F143" s="225" t="s">
        <v>904</v>
      </c>
      <c r="G143" s="214"/>
      <c r="H143" s="226">
        <v>149.6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326</v>
      </c>
      <c r="AU143" s="223" t="s">
        <v>82</v>
      </c>
      <c r="AV143" s="11" t="s">
        <v>82</v>
      </c>
      <c r="AW143" s="11" t="s">
        <v>35</v>
      </c>
      <c r="AX143" s="11" t="s">
        <v>72</v>
      </c>
      <c r="AY143" s="223" t="s">
        <v>164</v>
      </c>
    </row>
    <row r="144" spans="2:65" s="12" customFormat="1" ht="13.5">
      <c r="B144" s="227"/>
      <c r="C144" s="228"/>
      <c r="D144" s="208" t="s">
        <v>326</v>
      </c>
      <c r="E144" s="229" t="s">
        <v>21</v>
      </c>
      <c r="F144" s="230" t="s">
        <v>357</v>
      </c>
      <c r="G144" s="228"/>
      <c r="H144" s="231">
        <v>165.6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326</v>
      </c>
      <c r="AU144" s="237" t="s">
        <v>82</v>
      </c>
      <c r="AV144" s="12" t="s">
        <v>171</v>
      </c>
      <c r="AW144" s="12" t="s">
        <v>35</v>
      </c>
      <c r="AX144" s="12" t="s">
        <v>80</v>
      </c>
      <c r="AY144" s="237" t="s">
        <v>164</v>
      </c>
    </row>
    <row r="145" spans="2:65" s="1" customFormat="1" ht="31.5" customHeight="1">
      <c r="B145" s="41"/>
      <c r="C145" s="193" t="s">
        <v>416</v>
      </c>
      <c r="D145" s="193" t="s">
        <v>167</v>
      </c>
      <c r="E145" s="194" t="s">
        <v>446</v>
      </c>
      <c r="F145" s="195" t="s">
        <v>447</v>
      </c>
      <c r="G145" s="196" t="s">
        <v>303</v>
      </c>
      <c r="H145" s="197">
        <v>149.6</v>
      </c>
      <c r="I145" s="198"/>
      <c r="J145" s="199">
        <f>ROUND(I145*H145,2)</f>
        <v>0</v>
      </c>
      <c r="K145" s="195" t="s">
        <v>21</v>
      </c>
      <c r="L145" s="61"/>
      <c r="M145" s="200" t="s">
        <v>21</v>
      </c>
      <c r="N145" s="201" t="s">
        <v>43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171</v>
      </c>
      <c r="AT145" s="24" t="s">
        <v>167</v>
      </c>
      <c r="AU145" s="24" t="s">
        <v>82</v>
      </c>
      <c r="AY145" s="24" t="s">
        <v>164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80</v>
      </c>
      <c r="BK145" s="204">
        <f>ROUND(I145*H145,2)</f>
        <v>0</v>
      </c>
      <c r="BL145" s="24" t="s">
        <v>171</v>
      </c>
      <c r="BM145" s="24" t="s">
        <v>448</v>
      </c>
    </row>
    <row r="146" spans="2:65" s="11" customFormat="1" ht="13.5">
      <c r="B146" s="213"/>
      <c r="C146" s="214"/>
      <c r="D146" s="208" t="s">
        <v>326</v>
      </c>
      <c r="E146" s="215" t="s">
        <v>21</v>
      </c>
      <c r="F146" s="216" t="s">
        <v>904</v>
      </c>
      <c r="G146" s="214"/>
      <c r="H146" s="217">
        <v>149.6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326</v>
      </c>
      <c r="AU146" s="223" t="s">
        <v>82</v>
      </c>
      <c r="AV146" s="11" t="s">
        <v>82</v>
      </c>
      <c r="AW146" s="11" t="s">
        <v>35</v>
      </c>
      <c r="AX146" s="11" t="s">
        <v>80</v>
      </c>
      <c r="AY146" s="223" t="s">
        <v>164</v>
      </c>
    </row>
    <row r="147" spans="2:65" s="1" customFormat="1" ht="22.5" customHeight="1">
      <c r="B147" s="41"/>
      <c r="C147" s="193" t="s">
        <v>421</v>
      </c>
      <c r="D147" s="193" t="s">
        <v>167</v>
      </c>
      <c r="E147" s="194" t="s">
        <v>455</v>
      </c>
      <c r="F147" s="195" t="s">
        <v>456</v>
      </c>
      <c r="G147" s="196" t="s">
        <v>303</v>
      </c>
      <c r="H147" s="197">
        <v>149.6</v>
      </c>
      <c r="I147" s="198"/>
      <c r="J147" s="199">
        <f>ROUND(I147*H147,2)</f>
        <v>0</v>
      </c>
      <c r="K147" s="195" t="s">
        <v>181</v>
      </c>
      <c r="L147" s="61"/>
      <c r="M147" s="200" t="s">
        <v>21</v>
      </c>
      <c r="N147" s="201" t="s">
        <v>43</v>
      </c>
      <c r="O147" s="42"/>
      <c r="P147" s="202">
        <f>O147*H147</f>
        <v>0</v>
      </c>
      <c r="Q147" s="202">
        <v>3.4000000000000002E-4</v>
      </c>
      <c r="R147" s="202">
        <f>Q147*H147</f>
        <v>5.0863999999999999E-2</v>
      </c>
      <c r="S147" s="202">
        <v>0</v>
      </c>
      <c r="T147" s="203">
        <f>S147*H147</f>
        <v>0</v>
      </c>
      <c r="AR147" s="24" t="s">
        <v>171</v>
      </c>
      <c r="AT147" s="24" t="s">
        <v>167</v>
      </c>
      <c r="AU147" s="24" t="s">
        <v>82</v>
      </c>
      <c r="AY147" s="24" t="s">
        <v>164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80</v>
      </c>
      <c r="BK147" s="204">
        <f>ROUND(I147*H147,2)</f>
        <v>0</v>
      </c>
      <c r="BL147" s="24" t="s">
        <v>171</v>
      </c>
      <c r="BM147" s="24" t="s">
        <v>457</v>
      </c>
    </row>
    <row r="148" spans="2:65" s="11" customFormat="1" ht="13.5">
      <c r="B148" s="213"/>
      <c r="C148" s="214"/>
      <c r="D148" s="208" t="s">
        <v>326</v>
      </c>
      <c r="E148" s="215" t="s">
        <v>21</v>
      </c>
      <c r="F148" s="216" t="s">
        <v>904</v>
      </c>
      <c r="G148" s="214"/>
      <c r="H148" s="217">
        <v>149.6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326</v>
      </c>
      <c r="AU148" s="223" t="s">
        <v>82</v>
      </c>
      <c r="AV148" s="11" t="s">
        <v>82</v>
      </c>
      <c r="AW148" s="11" t="s">
        <v>35</v>
      </c>
      <c r="AX148" s="11" t="s">
        <v>80</v>
      </c>
      <c r="AY148" s="223" t="s">
        <v>164</v>
      </c>
    </row>
    <row r="149" spans="2:65" s="1" customFormat="1" ht="31.5" customHeight="1">
      <c r="B149" s="41"/>
      <c r="C149" s="193" t="s">
        <v>426</v>
      </c>
      <c r="D149" s="193" t="s">
        <v>167</v>
      </c>
      <c r="E149" s="194" t="s">
        <v>459</v>
      </c>
      <c r="F149" s="195" t="s">
        <v>460</v>
      </c>
      <c r="G149" s="196" t="s">
        <v>303</v>
      </c>
      <c r="H149" s="197">
        <v>299.2</v>
      </c>
      <c r="I149" s="198"/>
      <c r="J149" s="199">
        <f>ROUND(I149*H149,2)</f>
        <v>0</v>
      </c>
      <c r="K149" s="195" t="s">
        <v>181</v>
      </c>
      <c r="L149" s="61"/>
      <c r="M149" s="200" t="s">
        <v>21</v>
      </c>
      <c r="N149" s="201" t="s">
        <v>43</v>
      </c>
      <c r="O149" s="42"/>
      <c r="P149" s="202">
        <f>O149*H149</f>
        <v>0</v>
      </c>
      <c r="Q149" s="202">
        <v>7.1000000000000002E-4</v>
      </c>
      <c r="R149" s="202">
        <f>Q149*H149</f>
        <v>0.21243200000000001</v>
      </c>
      <c r="S149" s="202">
        <v>0</v>
      </c>
      <c r="T149" s="203">
        <f>S149*H149</f>
        <v>0</v>
      </c>
      <c r="AR149" s="24" t="s">
        <v>171</v>
      </c>
      <c r="AT149" s="24" t="s">
        <v>167</v>
      </c>
      <c r="AU149" s="24" t="s">
        <v>82</v>
      </c>
      <c r="AY149" s="24" t="s">
        <v>164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80</v>
      </c>
      <c r="BK149" s="204">
        <f>ROUND(I149*H149,2)</f>
        <v>0</v>
      </c>
      <c r="BL149" s="24" t="s">
        <v>171</v>
      </c>
      <c r="BM149" s="24" t="s">
        <v>461</v>
      </c>
    </row>
    <row r="150" spans="2:65" s="1" customFormat="1" ht="27">
      <c r="B150" s="41"/>
      <c r="C150" s="63"/>
      <c r="D150" s="205" t="s">
        <v>173</v>
      </c>
      <c r="E150" s="63"/>
      <c r="F150" s="206" t="s">
        <v>462</v>
      </c>
      <c r="G150" s="63"/>
      <c r="H150" s="63"/>
      <c r="I150" s="163"/>
      <c r="J150" s="63"/>
      <c r="K150" s="63"/>
      <c r="L150" s="61"/>
      <c r="M150" s="207"/>
      <c r="N150" s="42"/>
      <c r="O150" s="42"/>
      <c r="P150" s="42"/>
      <c r="Q150" s="42"/>
      <c r="R150" s="42"/>
      <c r="S150" s="42"/>
      <c r="T150" s="78"/>
      <c r="AT150" s="24" t="s">
        <v>173</v>
      </c>
      <c r="AU150" s="24" t="s">
        <v>82</v>
      </c>
    </row>
    <row r="151" spans="2:65" s="11" customFormat="1" ht="13.5">
      <c r="B151" s="213"/>
      <c r="C151" s="214"/>
      <c r="D151" s="205" t="s">
        <v>326</v>
      </c>
      <c r="E151" s="224" t="s">
        <v>21</v>
      </c>
      <c r="F151" s="225" t="s">
        <v>904</v>
      </c>
      <c r="G151" s="214"/>
      <c r="H151" s="226">
        <v>149.6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326</v>
      </c>
      <c r="AU151" s="223" t="s">
        <v>82</v>
      </c>
      <c r="AV151" s="11" t="s">
        <v>82</v>
      </c>
      <c r="AW151" s="11" t="s">
        <v>35</v>
      </c>
      <c r="AX151" s="11" t="s">
        <v>80</v>
      </c>
      <c r="AY151" s="223" t="s">
        <v>164</v>
      </c>
    </row>
    <row r="152" spans="2:65" s="11" customFormat="1" ht="13.5">
      <c r="B152" s="213"/>
      <c r="C152" s="214"/>
      <c r="D152" s="208" t="s">
        <v>326</v>
      </c>
      <c r="E152" s="214"/>
      <c r="F152" s="216" t="s">
        <v>913</v>
      </c>
      <c r="G152" s="214"/>
      <c r="H152" s="217">
        <v>299.2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326</v>
      </c>
      <c r="AU152" s="223" t="s">
        <v>82</v>
      </c>
      <c r="AV152" s="11" t="s">
        <v>82</v>
      </c>
      <c r="AW152" s="11" t="s">
        <v>6</v>
      </c>
      <c r="AX152" s="11" t="s">
        <v>80</v>
      </c>
      <c r="AY152" s="223" t="s">
        <v>164</v>
      </c>
    </row>
    <row r="153" spans="2:65" s="1" customFormat="1" ht="31.5" customHeight="1">
      <c r="B153" s="41"/>
      <c r="C153" s="193" t="s">
        <v>431</v>
      </c>
      <c r="D153" s="193" t="s">
        <v>167</v>
      </c>
      <c r="E153" s="194" t="s">
        <v>465</v>
      </c>
      <c r="F153" s="195" t="s">
        <v>466</v>
      </c>
      <c r="G153" s="196" t="s">
        <v>303</v>
      </c>
      <c r="H153" s="197">
        <v>149.6</v>
      </c>
      <c r="I153" s="198"/>
      <c r="J153" s="199">
        <f>ROUND(I153*H153,2)</f>
        <v>0</v>
      </c>
      <c r="K153" s="195" t="s">
        <v>181</v>
      </c>
      <c r="L153" s="61"/>
      <c r="M153" s="200" t="s">
        <v>21</v>
      </c>
      <c r="N153" s="201" t="s">
        <v>43</v>
      </c>
      <c r="O153" s="42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24" t="s">
        <v>171</v>
      </c>
      <c r="AT153" s="24" t="s">
        <v>167</v>
      </c>
      <c r="AU153" s="24" t="s">
        <v>82</v>
      </c>
      <c r="AY153" s="24" t="s">
        <v>164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80</v>
      </c>
      <c r="BK153" s="204">
        <f>ROUND(I153*H153,2)</f>
        <v>0</v>
      </c>
      <c r="BL153" s="24" t="s">
        <v>171</v>
      </c>
      <c r="BM153" s="24" t="s">
        <v>467</v>
      </c>
    </row>
    <row r="154" spans="2:65" s="11" customFormat="1" ht="13.5">
      <c r="B154" s="213"/>
      <c r="C154" s="214"/>
      <c r="D154" s="208" t="s">
        <v>326</v>
      </c>
      <c r="E154" s="215" t="s">
        <v>21</v>
      </c>
      <c r="F154" s="216" t="s">
        <v>904</v>
      </c>
      <c r="G154" s="214"/>
      <c r="H154" s="217">
        <v>149.6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326</v>
      </c>
      <c r="AU154" s="223" t="s">
        <v>82</v>
      </c>
      <c r="AV154" s="11" t="s">
        <v>82</v>
      </c>
      <c r="AW154" s="11" t="s">
        <v>35</v>
      </c>
      <c r="AX154" s="11" t="s">
        <v>80</v>
      </c>
      <c r="AY154" s="223" t="s">
        <v>164</v>
      </c>
    </row>
    <row r="155" spans="2:65" s="1" customFormat="1" ht="31.5" customHeight="1">
      <c r="B155" s="41"/>
      <c r="C155" s="193" t="s">
        <v>439</v>
      </c>
      <c r="D155" s="193" t="s">
        <v>167</v>
      </c>
      <c r="E155" s="194" t="s">
        <v>469</v>
      </c>
      <c r="F155" s="195" t="s">
        <v>470</v>
      </c>
      <c r="G155" s="196" t="s">
        <v>303</v>
      </c>
      <c r="H155" s="197">
        <v>149.6</v>
      </c>
      <c r="I155" s="198"/>
      <c r="J155" s="199">
        <f>ROUND(I155*H155,2)</f>
        <v>0</v>
      </c>
      <c r="K155" s="195" t="s">
        <v>181</v>
      </c>
      <c r="L155" s="61"/>
      <c r="M155" s="200" t="s">
        <v>21</v>
      </c>
      <c r="N155" s="201" t="s">
        <v>43</v>
      </c>
      <c r="O155" s="42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24" t="s">
        <v>171</v>
      </c>
      <c r="AT155" s="24" t="s">
        <v>167</v>
      </c>
      <c r="AU155" s="24" t="s">
        <v>82</v>
      </c>
      <c r="AY155" s="24" t="s">
        <v>164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80</v>
      </c>
      <c r="BK155" s="204">
        <f>ROUND(I155*H155,2)</f>
        <v>0</v>
      </c>
      <c r="BL155" s="24" t="s">
        <v>171</v>
      </c>
      <c r="BM155" s="24" t="s">
        <v>471</v>
      </c>
    </row>
    <row r="156" spans="2:65" s="11" customFormat="1" ht="13.5">
      <c r="B156" s="213"/>
      <c r="C156" s="214"/>
      <c r="D156" s="208" t="s">
        <v>326</v>
      </c>
      <c r="E156" s="215" t="s">
        <v>21</v>
      </c>
      <c r="F156" s="216" t="s">
        <v>904</v>
      </c>
      <c r="G156" s="214"/>
      <c r="H156" s="217">
        <v>149.6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326</v>
      </c>
      <c r="AU156" s="223" t="s">
        <v>82</v>
      </c>
      <c r="AV156" s="11" t="s">
        <v>82</v>
      </c>
      <c r="AW156" s="11" t="s">
        <v>35</v>
      </c>
      <c r="AX156" s="11" t="s">
        <v>80</v>
      </c>
      <c r="AY156" s="223" t="s">
        <v>164</v>
      </c>
    </row>
    <row r="157" spans="2:65" s="1" customFormat="1" ht="57" customHeight="1">
      <c r="B157" s="41"/>
      <c r="C157" s="193" t="s">
        <v>445</v>
      </c>
      <c r="D157" s="193" t="s">
        <v>167</v>
      </c>
      <c r="E157" s="194" t="s">
        <v>914</v>
      </c>
      <c r="F157" s="195" t="s">
        <v>915</v>
      </c>
      <c r="G157" s="196" t="s">
        <v>303</v>
      </c>
      <c r="H157" s="197">
        <v>52.06</v>
      </c>
      <c r="I157" s="198"/>
      <c r="J157" s="199">
        <f>ROUND(I157*H157,2)</f>
        <v>0</v>
      </c>
      <c r="K157" s="195" t="s">
        <v>181</v>
      </c>
      <c r="L157" s="61"/>
      <c r="M157" s="200" t="s">
        <v>21</v>
      </c>
      <c r="N157" s="201" t="s">
        <v>43</v>
      </c>
      <c r="O157" s="42"/>
      <c r="P157" s="202">
        <f>O157*H157</f>
        <v>0</v>
      </c>
      <c r="Q157" s="202">
        <v>0.10362</v>
      </c>
      <c r="R157" s="202">
        <f>Q157*H157</f>
        <v>5.3944572000000006</v>
      </c>
      <c r="S157" s="202">
        <v>0</v>
      </c>
      <c r="T157" s="203">
        <f>S157*H157</f>
        <v>0</v>
      </c>
      <c r="AR157" s="24" t="s">
        <v>171</v>
      </c>
      <c r="AT157" s="24" t="s">
        <v>167</v>
      </c>
      <c r="AU157" s="24" t="s">
        <v>82</v>
      </c>
      <c r="AY157" s="24" t="s">
        <v>164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24" t="s">
        <v>80</v>
      </c>
      <c r="BK157" s="204">
        <f>ROUND(I157*H157,2)</f>
        <v>0</v>
      </c>
      <c r="BL157" s="24" t="s">
        <v>171</v>
      </c>
      <c r="BM157" s="24" t="s">
        <v>916</v>
      </c>
    </row>
    <row r="158" spans="2:65" s="1" customFormat="1" ht="22.5" customHeight="1">
      <c r="B158" s="41"/>
      <c r="C158" s="238" t="s">
        <v>450</v>
      </c>
      <c r="D158" s="238" t="s">
        <v>369</v>
      </c>
      <c r="E158" s="239" t="s">
        <v>478</v>
      </c>
      <c r="F158" s="240" t="s">
        <v>479</v>
      </c>
      <c r="G158" s="241" t="s">
        <v>303</v>
      </c>
      <c r="H158" s="242">
        <v>57.265999999999998</v>
      </c>
      <c r="I158" s="243"/>
      <c r="J158" s="244">
        <f>ROUND(I158*H158,2)</f>
        <v>0</v>
      </c>
      <c r="K158" s="240" t="s">
        <v>181</v>
      </c>
      <c r="L158" s="245"/>
      <c r="M158" s="246" t="s">
        <v>21</v>
      </c>
      <c r="N158" s="247" t="s">
        <v>43</v>
      </c>
      <c r="O158" s="42"/>
      <c r="P158" s="202">
        <f>O158*H158</f>
        <v>0</v>
      </c>
      <c r="Q158" s="202">
        <v>0.18</v>
      </c>
      <c r="R158" s="202">
        <f>Q158*H158</f>
        <v>10.307879999999999</v>
      </c>
      <c r="S158" s="202">
        <v>0</v>
      </c>
      <c r="T158" s="203">
        <f>S158*H158</f>
        <v>0</v>
      </c>
      <c r="AR158" s="24" t="s">
        <v>208</v>
      </c>
      <c r="AT158" s="24" t="s">
        <v>369</v>
      </c>
      <c r="AU158" s="24" t="s">
        <v>82</v>
      </c>
      <c r="AY158" s="24" t="s">
        <v>164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4" t="s">
        <v>80</v>
      </c>
      <c r="BK158" s="204">
        <f>ROUND(I158*H158,2)</f>
        <v>0</v>
      </c>
      <c r="BL158" s="24" t="s">
        <v>171</v>
      </c>
      <c r="BM158" s="24" t="s">
        <v>480</v>
      </c>
    </row>
    <row r="159" spans="2:65" s="1" customFormat="1" ht="27">
      <c r="B159" s="41"/>
      <c r="C159" s="63"/>
      <c r="D159" s="205" t="s">
        <v>173</v>
      </c>
      <c r="E159" s="63"/>
      <c r="F159" s="206" t="s">
        <v>481</v>
      </c>
      <c r="G159" s="63"/>
      <c r="H159" s="63"/>
      <c r="I159" s="163"/>
      <c r="J159" s="63"/>
      <c r="K159" s="63"/>
      <c r="L159" s="61"/>
      <c r="M159" s="207"/>
      <c r="N159" s="42"/>
      <c r="O159" s="42"/>
      <c r="P159" s="42"/>
      <c r="Q159" s="42"/>
      <c r="R159" s="42"/>
      <c r="S159" s="42"/>
      <c r="T159" s="78"/>
      <c r="AT159" s="24" t="s">
        <v>173</v>
      </c>
      <c r="AU159" s="24" t="s">
        <v>82</v>
      </c>
    </row>
    <row r="160" spans="2:65" s="11" customFormat="1" ht="13.5">
      <c r="B160" s="213"/>
      <c r="C160" s="214"/>
      <c r="D160" s="208" t="s">
        <v>326</v>
      </c>
      <c r="E160" s="214"/>
      <c r="F160" s="216" t="s">
        <v>917</v>
      </c>
      <c r="G160" s="214"/>
      <c r="H160" s="217">
        <v>57.265999999999998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326</v>
      </c>
      <c r="AU160" s="223" t="s">
        <v>82</v>
      </c>
      <c r="AV160" s="11" t="s">
        <v>82</v>
      </c>
      <c r="AW160" s="11" t="s">
        <v>6</v>
      </c>
      <c r="AX160" s="11" t="s">
        <v>80</v>
      </c>
      <c r="AY160" s="223" t="s">
        <v>164</v>
      </c>
    </row>
    <row r="161" spans="2:65" s="1" customFormat="1" ht="22.5" customHeight="1">
      <c r="B161" s="41"/>
      <c r="C161" s="193" t="s">
        <v>454</v>
      </c>
      <c r="D161" s="193" t="s">
        <v>167</v>
      </c>
      <c r="E161" s="194" t="s">
        <v>484</v>
      </c>
      <c r="F161" s="195" t="s">
        <v>485</v>
      </c>
      <c r="G161" s="196" t="s">
        <v>486</v>
      </c>
      <c r="H161" s="197">
        <v>15.15</v>
      </c>
      <c r="I161" s="198"/>
      <c r="J161" s="199">
        <f>ROUND(I161*H161,2)</f>
        <v>0</v>
      </c>
      <c r="K161" s="195" t="s">
        <v>181</v>
      </c>
      <c r="L161" s="61"/>
      <c r="M161" s="200" t="s">
        <v>21</v>
      </c>
      <c r="N161" s="201" t="s">
        <v>43</v>
      </c>
      <c r="O161" s="42"/>
      <c r="P161" s="202">
        <f>O161*H161</f>
        <v>0</v>
      </c>
      <c r="Q161" s="202">
        <v>3.5999999999999999E-3</v>
      </c>
      <c r="R161" s="202">
        <f>Q161*H161</f>
        <v>5.4539999999999998E-2</v>
      </c>
      <c r="S161" s="202">
        <v>0</v>
      </c>
      <c r="T161" s="203">
        <f>S161*H161</f>
        <v>0</v>
      </c>
      <c r="AR161" s="24" t="s">
        <v>171</v>
      </c>
      <c r="AT161" s="24" t="s">
        <v>167</v>
      </c>
      <c r="AU161" s="24" t="s">
        <v>82</v>
      </c>
      <c r="AY161" s="24" t="s">
        <v>164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80</v>
      </c>
      <c r="BK161" s="204">
        <f>ROUND(I161*H161,2)</f>
        <v>0</v>
      </c>
      <c r="BL161" s="24" t="s">
        <v>171</v>
      </c>
      <c r="BM161" s="24" t="s">
        <v>487</v>
      </c>
    </row>
    <row r="162" spans="2:65" s="1" customFormat="1" ht="27">
      <c r="B162" s="41"/>
      <c r="C162" s="63"/>
      <c r="D162" s="205" t="s">
        <v>173</v>
      </c>
      <c r="E162" s="63"/>
      <c r="F162" s="206" t="s">
        <v>488</v>
      </c>
      <c r="G162" s="63"/>
      <c r="H162" s="63"/>
      <c r="I162" s="163"/>
      <c r="J162" s="63"/>
      <c r="K162" s="63"/>
      <c r="L162" s="61"/>
      <c r="M162" s="207"/>
      <c r="N162" s="42"/>
      <c r="O162" s="42"/>
      <c r="P162" s="42"/>
      <c r="Q162" s="42"/>
      <c r="R162" s="42"/>
      <c r="S162" s="42"/>
      <c r="T162" s="78"/>
      <c r="AT162" s="24" t="s">
        <v>173</v>
      </c>
      <c r="AU162" s="24" t="s">
        <v>82</v>
      </c>
    </row>
    <row r="163" spans="2:65" s="11" customFormat="1" ht="13.5">
      <c r="B163" s="213"/>
      <c r="C163" s="214"/>
      <c r="D163" s="205" t="s">
        <v>326</v>
      </c>
      <c r="E163" s="224" t="s">
        <v>21</v>
      </c>
      <c r="F163" s="225" t="s">
        <v>918</v>
      </c>
      <c r="G163" s="214"/>
      <c r="H163" s="226">
        <v>15.15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326</v>
      </c>
      <c r="AU163" s="223" t="s">
        <v>82</v>
      </c>
      <c r="AV163" s="11" t="s">
        <v>82</v>
      </c>
      <c r="AW163" s="11" t="s">
        <v>35</v>
      </c>
      <c r="AX163" s="11" t="s">
        <v>80</v>
      </c>
      <c r="AY163" s="223" t="s">
        <v>164</v>
      </c>
    </row>
    <row r="164" spans="2:65" s="10" customFormat="1" ht="29.85" customHeight="1">
      <c r="B164" s="176"/>
      <c r="C164" s="177"/>
      <c r="D164" s="190" t="s">
        <v>71</v>
      </c>
      <c r="E164" s="191" t="s">
        <v>165</v>
      </c>
      <c r="F164" s="191" t="s">
        <v>495</v>
      </c>
      <c r="G164" s="177"/>
      <c r="H164" s="177"/>
      <c r="I164" s="180"/>
      <c r="J164" s="192">
        <f>BK164</f>
        <v>0</v>
      </c>
      <c r="K164" s="177"/>
      <c r="L164" s="182"/>
      <c r="M164" s="183"/>
      <c r="N164" s="184"/>
      <c r="O164" s="184"/>
      <c r="P164" s="185">
        <f>P165+SUM(P166:P182)</f>
        <v>0</v>
      </c>
      <c r="Q164" s="184"/>
      <c r="R164" s="185">
        <f>R165+SUM(R166:R182)</f>
        <v>6.5141064000000002</v>
      </c>
      <c r="S164" s="184"/>
      <c r="T164" s="186">
        <f>T165+SUM(T166:T182)</f>
        <v>6</v>
      </c>
      <c r="AR164" s="187" t="s">
        <v>80</v>
      </c>
      <c r="AT164" s="188" t="s">
        <v>71</v>
      </c>
      <c r="AU164" s="188" t="s">
        <v>80</v>
      </c>
      <c r="AY164" s="187" t="s">
        <v>164</v>
      </c>
      <c r="BK164" s="189">
        <f>BK165+SUM(BK166:BK182)</f>
        <v>0</v>
      </c>
    </row>
    <row r="165" spans="2:65" s="1" customFormat="1" ht="31.5" customHeight="1">
      <c r="B165" s="41"/>
      <c r="C165" s="193" t="s">
        <v>458</v>
      </c>
      <c r="D165" s="193" t="s">
        <v>167</v>
      </c>
      <c r="E165" s="194" t="s">
        <v>551</v>
      </c>
      <c r="F165" s="195" t="s">
        <v>552</v>
      </c>
      <c r="G165" s="196" t="s">
        <v>486</v>
      </c>
      <c r="H165" s="197">
        <v>108.75</v>
      </c>
      <c r="I165" s="198"/>
      <c r="J165" s="199">
        <f>ROUND(I165*H165,2)</f>
        <v>0</v>
      </c>
      <c r="K165" s="195" t="s">
        <v>181</v>
      </c>
      <c r="L165" s="61"/>
      <c r="M165" s="200" t="s">
        <v>21</v>
      </c>
      <c r="N165" s="201" t="s">
        <v>43</v>
      </c>
      <c r="O165" s="42"/>
      <c r="P165" s="202">
        <f>O165*H165</f>
        <v>0</v>
      </c>
      <c r="Q165" s="202">
        <v>4.0000000000000003E-5</v>
      </c>
      <c r="R165" s="202">
        <f>Q165*H165</f>
        <v>4.3500000000000006E-3</v>
      </c>
      <c r="S165" s="202">
        <v>0</v>
      </c>
      <c r="T165" s="203">
        <f>S165*H165</f>
        <v>0</v>
      </c>
      <c r="AR165" s="24" t="s">
        <v>171</v>
      </c>
      <c r="AT165" s="24" t="s">
        <v>167</v>
      </c>
      <c r="AU165" s="24" t="s">
        <v>82</v>
      </c>
      <c r="AY165" s="24" t="s">
        <v>164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80</v>
      </c>
      <c r="BK165" s="204">
        <f>ROUND(I165*H165,2)</f>
        <v>0</v>
      </c>
      <c r="BL165" s="24" t="s">
        <v>171</v>
      </c>
      <c r="BM165" s="24" t="s">
        <v>553</v>
      </c>
    </row>
    <row r="166" spans="2:65" s="1" customFormat="1" ht="31.5" customHeight="1">
      <c r="B166" s="41"/>
      <c r="C166" s="193" t="s">
        <v>464</v>
      </c>
      <c r="D166" s="193" t="s">
        <v>167</v>
      </c>
      <c r="E166" s="194" t="s">
        <v>559</v>
      </c>
      <c r="F166" s="195" t="s">
        <v>560</v>
      </c>
      <c r="G166" s="196" t="s">
        <v>486</v>
      </c>
      <c r="H166" s="197">
        <v>108.75</v>
      </c>
      <c r="I166" s="198"/>
      <c r="J166" s="199">
        <f>ROUND(I166*H166,2)</f>
        <v>0</v>
      </c>
      <c r="K166" s="195" t="s">
        <v>181</v>
      </c>
      <c r="L166" s="61"/>
      <c r="M166" s="200" t="s">
        <v>21</v>
      </c>
      <c r="N166" s="201" t="s">
        <v>43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AR166" s="24" t="s">
        <v>171</v>
      </c>
      <c r="AT166" s="24" t="s">
        <v>167</v>
      </c>
      <c r="AU166" s="24" t="s">
        <v>82</v>
      </c>
      <c r="AY166" s="24" t="s">
        <v>164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80</v>
      </c>
      <c r="BK166" s="204">
        <f>ROUND(I166*H166,2)</f>
        <v>0</v>
      </c>
      <c r="BL166" s="24" t="s">
        <v>171</v>
      </c>
      <c r="BM166" s="24" t="s">
        <v>561</v>
      </c>
    </row>
    <row r="167" spans="2:65" s="11" customFormat="1" ht="13.5">
      <c r="B167" s="213"/>
      <c r="C167" s="214"/>
      <c r="D167" s="205" t="s">
        <v>326</v>
      </c>
      <c r="E167" s="224" t="s">
        <v>21</v>
      </c>
      <c r="F167" s="225" t="s">
        <v>919</v>
      </c>
      <c r="G167" s="214"/>
      <c r="H167" s="226">
        <v>108.75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326</v>
      </c>
      <c r="AU167" s="223" t="s">
        <v>82</v>
      </c>
      <c r="AV167" s="11" t="s">
        <v>82</v>
      </c>
      <c r="AW167" s="11" t="s">
        <v>35</v>
      </c>
      <c r="AX167" s="11" t="s">
        <v>72</v>
      </c>
      <c r="AY167" s="223" t="s">
        <v>164</v>
      </c>
    </row>
    <row r="168" spans="2:65" s="13" customFormat="1" ht="13.5">
      <c r="B168" s="248"/>
      <c r="C168" s="249"/>
      <c r="D168" s="205" t="s">
        <v>326</v>
      </c>
      <c r="E168" s="250" t="s">
        <v>21</v>
      </c>
      <c r="F168" s="251" t="s">
        <v>566</v>
      </c>
      <c r="G168" s="249"/>
      <c r="H168" s="252">
        <v>108.75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AT168" s="258" t="s">
        <v>326</v>
      </c>
      <c r="AU168" s="258" t="s">
        <v>82</v>
      </c>
      <c r="AV168" s="13" t="s">
        <v>185</v>
      </c>
      <c r="AW168" s="13" t="s">
        <v>35</v>
      </c>
      <c r="AX168" s="13" t="s">
        <v>72</v>
      </c>
      <c r="AY168" s="258" t="s">
        <v>164</v>
      </c>
    </row>
    <row r="169" spans="2:65" s="12" customFormat="1" ht="13.5">
      <c r="B169" s="227"/>
      <c r="C169" s="228"/>
      <c r="D169" s="208" t="s">
        <v>326</v>
      </c>
      <c r="E169" s="229" t="s">
        <v>21</v>
      </c>
      <c r="F169" s="230" t="s">
        <v>357</v>
      </c>
      <c r="G169" s="228"/>
      <c r="H169" s="231">
        <v>108.75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AT169" s="237" t="s">
        <v>326</v>
      </c>
      <c r="AU169" s="237" t="s">
        <v>82</v>
      </c>
      <c r="AV169" s="12" t="s">
        <v>171</v>
      </c>
      <c r="AW169" s="12" t="s">
        <v>35</v>
      </c>
      <c r="AX169" s="12" t="s">
        <v>80</v>
      </c>
      <c r="AY169" s="237" t="s">
        <v>164</v>
      </c>
    </row>
    <row r="170" spans="2:65" s="1" customFormat="1" ht="44.25" customHeight="1">
      <c r="B170" s="41"/>
      <c r="C170" s="193" t="s">
        <v>468</v>
      </c>
      <c r="D170" s="193" t="s">
        <v>167</v>
      </c>
      <c r="E170" s="194" t="s">
        <v>573</v>
      </c>
      <c r="F170" s="195" t="s">
        <v>574</v>
      </c>
      <c r="G170" s="196" t="s">
        <v>486</v>
      </c>
      <c r="H170" s="197">
        <v>23.31</v>
      </c>
      <c r="I170" s="198"/>
      <c r="J170" s="199">
        <f>ROUND(I170*H170,2)</f>
        <v>0</v>
      </c>
      <c r="K170" s="195" t="s">
        <v>21</v>
      </c>
      <c r="L170" s="61"/>
      <c r="M170" s="200" t="s">
        <v>21</v>
      </c>
      <c r="N170" s="201" t="s">
        <v>43</v>
      </c>
      <c r="O170" s="42"/>
      <c r="P170" s="202">
        <f>O170*H170</f>
        <v>0</v>
      </c>
      <c r="Q170" s="202">
        <v>0.15540000000000001</v>
      </c>
      <c r="R170" s="202">
        <f>Q170*H170</f>
        <v>3.6223740000000002</v>
      </c>
      <c r="S170" s="202">
        <v>0</v>
      </c>
      <c r="T170" s="203">
        <f>S170*H170</f>
        <v>0</v>
      </c>
      <c r="AR170" s="24" t="s">
        <v>171</v>
      </c>
      <c r="AT170" s="24" t="s">
        <v>167</v>
      </c>
      <c r="AU170" s="24" t="s">
        <v>82</v>
      </c>
      <c r="AY170" s="24" t="s">
        <v>164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24" t="s">
        <v>80</v>
      </c>
      <c r="BK170" s="204">
        <f>ROUND(I170*H170,2)</f>
        <v>0</v>
      </c>
      <c r="BL170" s="24" t="s">
        <v>171</v>
      </c>
      <c r="BM170" s="24" t="s">
        <v>575</v>
      </c>
    </row>
    <row r="171" spans="2:65" s="11" customFormat="1" ht="13.5">
      <c r="B171" s="213"/>
      <c r="C171" s="214"/>
      <c r="D171" s="205" t="s">
        <v>326</v>
      </c>
      <c r="E171" s="224" t="s">
        <v>21</v>
      </c>
      <c r="F171" s="225" t="s">
        <v>920</v>
      </c>
      <c r="G171" s="214"/>
      <c r="H171" s="226">
        <v>19.57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326</v>
      </c>
      <c r="AU171" s="223" t="s">
        <v>82</v>
      </c>
      <c r="AV171" s="11" t="s">
        <v>82</v>
      </c>
      <c r="AW171" s="11" t="s">
        <v>35</v>
      </c>
      <c r="AX171" s="11" t="s">
        <v>72</v>
      </c>
      <c r="AY171" s="223" t="s">
        <v>164</v>
      </c>
    </row>
    <row r="172" spans="2:65" s="11" customFormat="1" ht="13.5">
      <c r="B172" s="213"/>
      <c r="C172" s="214"/>
      <c r="D172" s="208" t="s">
        <v>326</v>
      </c>
      <c r="E172" s="215" t="s">
        <v>21</v>
      </c>
      <c r="F172" s="216" t="s">
        <v>921</v>
      </c>
      <c r="G172" s="214"/>
      <c r="H172" s="217">
        <v>3.74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326</v>
      </c>
      <c r="AU172" s="223" t="s">
        <v>82</v>
      </c>
      <c r="AV172" s="11" t="s">
        <v>82</v>
      </c>
      <c r="AW172" s="11" t="s">
        <v>35</v>
      </c>
      <c r="AX172" s="11" t="s">
        <v>72</v>
      </c>
      <c r="AY172" s="223" t="s">
        <v>164</v>
      </c>
    </row>
    <row r="173" spans="2:65" s="1" customFormat="1" ht="22.5" customHeight="1">
      <c r="B173" s="41"/>
      <c r="C173" s="238" t="s">
        <v>472</v>
      </c>
      <c r="D173" s="238" t="s">
        <v>369</v>
      </c>
      <c r="E173" s="239" t="s">
        <v>581</v>
      </c>
      <c r="F173" s="240" t="s">
        <v>582</v>
      </c>
      <c r="G173" s="241" t="s">
        <v>377</v>
      </c>
      <c r="H173" s="242">
        <v>21</v>
      </c>
      <c r="I173" s="243"/>
      <c r="J173" s="244">
        <f>ROUND(I173*H173,2)</f>
        <v>0</v>
      </c>
      <c r="K173" s="240" t="s">
        <v>181</v>
      </c>
      <c r="L173" s="245"/>
      <c r="M173" s="246" t="s">
        <v>21</v>
      </c>
      <c r="N173" s="247" t="s">
        <v>43</v>
      </c>
      <c r="O173" s="42"/>
      <c r="P173" s="202">
        <f>O173*H173</f>
        <v>0</v>
      </c>
      <c r="Q173" s="202">
        <v>8.2100000000000006E-2</v>
      </c>
      <c r="R173" s="202">
        <f>Q173*H173</f>
        <v>1.7241000000000002</v>
      </c>
      <c r="S173" s="202">
        <v>0</v>
      </c>
      <c r="T173" s="203">
        <f>S173*H173</f>
        <v>0</v>
      </c>
      <c r="AR173" s="24" t="s">
        <v>208</v>
      </c>
      <c r="AT173" s="24" t="s">
        <v>369</v>
      </c>
      <c r="AU173" s="24" t="s">
        <v>82</v>
      </c>
      <c r="AY173" s="24" t="s">
        <v>164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80</v>
      </c>
      <c r="BK173" s="204">
        <f>ROUND(I173*H173,2)</f>
        <v>0</v>
      </c>
      <c r="BL173" s="24" t="s">
        <v>171</v>
      </c>
      <c r="BM173" s="24" t="s">
        <v>583</v>
      </c>
    </row>
    <row r="174" spans="2:65" s="1" customFormat="1" ht="27">
      <c r="B174" s="41"/>
      <c r="C174" s="63"/>
      <c r="D174" s="208" t="s">
        <v>173</v>
      </c>
      <c r="E174" s="63"/>
      <c r="F174" s="209" t="s">
        <v>584</v>
      </c>
      <c r="G174" s="63"/>
      <c r="H174" s="63"/>
      <c r="I174" s="163"/>
      <c r="J174" s="63"/>
      <c r="K174" s="63"/>
      <c r="L174" s="61"/>
      <c r="M174" s="207"/>
      <c r="N174" s="42"/>
      <c r="O174" s="42"/>
      <c r="P174" s="42"/>
      <c r="Q174" s="42"/>
      <c r="R174" s="42"/>
      <c r="S174" s="42"/>
      <c r="T174" s="78"/>
      <c r="AT174" s="24" t="s">
        <v>173</v>
      </c>
      <c r="AU174" s="24" t="s">
        <v>82</v>
      </c>
    </row>
    <row r="175" spans="2:65" s="1" customFormat="1" ht="22.5" customHeight="1">
      <c r="B175" s="41"/>
      <c r="C175" s="238" t="s">
        <v>477</v>
      </c>
      <c r="D175" s="238" t="s">
        <v>369</v>
      </c>
      <c r="E175" s="239" t="s">
        <v>586</v>
      </c>
      <c r="F175" s="240" t="s">
        <v>587</v>
      </c>
      <c r="G175" s="241" t="s">
        <v>377</v>
      </c>
      <c r="H175" s="242">
        <v>6</v>
      </c>
      <c r="I175" s="243"/>
      <c r="J175" s="244">
        <f>ROUND(I175*H175,2)</f>
        <v>0</v>
      </c>
      <c r="K175" s="240" t="s">
        <v>181</v>
      </c>
      <c r="L175" s="245"/>
      <c r="M175" s="246" t="s">
        <v>21</v>
      </c>
      <c r="N175" s="247" t="s">
        <v>43</v>
      </c>
      <c r="O175" s="42"/>
      <c r="P175" s="202">
        <f>O175*H175</f>
        <v>0</v>
      </c>
      <c r="Q175" s="202">
        <v>5.8500000000000003E-2</v>
      </c>
      <c r="R175" s="202">
        <f>Q175*H175</f>
        <v>0.35100000000000003</v>
      </c>
      <c r="S175" s="202">
        <v>0</v>
      </c>
      <c r="T175" s="203">
        <f>S175*H175</f>
        <v>0</v>
      </c>
      <c r="AR175" s="24" t="s">
        <v>208</v>
      </c>
      <c r="AT175" s="24" t="s">
        <v>369</v>
      </c>
      <c r="AU175" s="24" t="s">
        <v>82</v>
      </c>
      <c r="AY175" s="24" t="s">
        <v>164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80</v>
      </c>
      <c r="BK175" s="204">
        <f>ROUND(I175*H175,2)</f>
        <v>0</v>
      </c>
      <c r="BL175" s="24" t="s">
        <v>171</v>
      </c>
      <c r="BM175" s="24" t="s">
        <v>588</v>
      </c>
    </row>
    <row r="176" spans="2:65" s="1" customFormat="1" ht="27">
      <c r="B176" s="41"/>
      <c r="C176" s="63"/>
      <c r="D176" s="208" t="s">
        <v>173</v>
      </c>
      <c r="E176" s="63"/>
      <c r="F176" s="209" t="s">
        <v>584</v>
      </c>
      <c r="G176" s="63"/>
      <c r="H176" s="63"/>
      <c r="I176" s="163"/>
      <c r="J176" s="63"/>
      <c r="K176" s="63"/>
      <c r="L176" s="61"/>
      <c r="M176" s="207"/>
      <c r="N176" s="42"/>
      <c r="O176" s="42"/>
      <c r="P176" s="42"/>
      <c r="Q176" s="42"/>
      <c r="R176" s="42"/>
      <c r="S176" s="42"/>
      <c r="T176" s="78"/>
      <c r="AT176" s="24" t="s">
        <v>173</v>
      </c>
      <c r="AU176" s="24" t="s">
        <v>82</v>
      </c>
    </row>
    <row r="177" spans="2:65" s="1" customFormat="1" ht="31.5" customHeight="1">
      <c r="B177" s="41"/>
      <c r="C177" s="193" t="s">
        <v>483</v>
      </c>
      <c r="D177" s="193" t="s">
        <v>167</v>
      </c>
      <c r="E177" s="194" t="s">
        <v>598</v>
      </c>
      <c r="F177" s="195" t="s">
        <v>599</v>
      </c>
      <c r="G177" s="196" t="s">
        <v>314</v>
      </c>
      <c r="H177" s="197">
        <v>0.36</v>
      </c>
      <c r="I177" s="198"/>
      <c r="J177" s="199">
        <f>ROUND(I177*H177,2)</f>
        <v>0</v>
      </c>
      <c r="K177" s="195" t="s">
        <v>181</v>
      </c>
      <c r="L177" s="61"/>
      <c r="M177" s="200" t="s">
        <v>21</v>
      </c>
      <c r="N177" s="201" t="s">
        <v>43</v>
      </c>
      <c r="O177" s="42"/>
      <c r="P177" s="202">
        <f>O177*H177</f>
        <v>0</v>
      </c>
      <c r="Q177" s="202">
        <v>2.2563399999999998</v>
      </c>
      <c r="R177" s="202">
        <f>Q177*H177</f>
        <v>0.81228239999999985</v>
      </c>
      <c r="S177" s="202">
        <v>0</v>
      </c>
      <c r="T177" s="203">
        <f>S177*H177</f>
        <v>0</v>
      </c>
      <c r="AR177" s="24" t="s">
        <v>171</v>
      </c>
      <c r="AT177" s="24" t="s">
        <v>167</v>
      </c>
      <c r="AU177" s="24" t="s">
        <v>82</v>
      </c>
      <c r="AY177" s="24" t="s">
        <v>164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4" t="s">
        <v>80</v>
      </c>
      <c r="BK177" s="204">
        <f>ROUND(I177*H177,2)</f>
        <v>0</v>
      </c>
      <c r="BL177" s="24" t="s">
        <v>171</v>
      </c>
      <c r="BM177" s="24" t="s">
        <v>600</v>
      </c>
    </row>
    <row r="178" spans="2:65" s="11" customFormat="1" ht="13.5">
      <c r="B178" s="213"/>
      <c r="C178" s="214"/>
      <c r="D178" s="208" t="s">
        <v>326</v>
      </c>
      <c r="E178" s="215" t="s">
        <v>21</v>
      </c>
      <c r="F178" s="216" t="s">
        <v>922</v>
      </c>
      <c r="G178" s="214"/>
      <c r="H178" s="217">
        <v>0.36</v>
      </c>
      <c r="I178" s="218"/>
      <c r="J178" s="214"/>
      <c r="K178" s="214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326</v>
      </c>
      <c r="AU178" s="223" t="s">
        <v>82</v>
      </c>
      <c r="AV178" s="11" t="s">
        <v>82</v>
      </c>
      <c r="AW178" s="11" t="s">
        <v>35</v>
      </c>
      <c r="AX178" s="11" t="s">
        <v>80</v>
      </c>
      <c r="AY178" s="223" t="s">
        <v>164</v>
      </c>
    </row>
    <row r="179" spans="2:65" s="1" customFormat="1" ht="22.5" customHeight="1">
      <c r="B179" s="41"/>
      <c r="C179" s="193" t="s">
        <v>491</v>
      </c>
      <c r="D179" s="193" t="s">
        <v>167</v>
      </c>
      <c r="E179" s="194" t="s">
        <v>603</v>
      </c>
      <c r="F179" s="195" t="s">
        <v>604</v>
      </c>
      <c r="G179" s="196" t="s">
        <v>486</v>
      </c>
      <c r="H179" s="197">
        <v>15.15</v>
      </c>
      <c r="I179" s="198"/>
      <c r="J179" s="199">
        <f>ROUND(I179*H179,2)</f>
        <v>0</v>
      </c>
      <c r="K179" s="195" t="s">
        <v>181</v>
      </c>
      <c r="L179" s="61"/>
      <c r="M179" s="200" t="s">
        <v>21</v>
      </c>
      <c r="N179" s="201" t="s">
        <v>43</v>
      </c>
      <c r="O179" s="42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AR179" s="24" t="s">
        <v>171</v>
      </c>
      <c r="AT179" s="24" t="s">
        <v>167</v>
      </c>
      <c r="AU179" s="24" t="s">
        <v>82</v>
      </c>
      <c r="AY179" s="24" t="s">
        <v>164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80</v>
      </c>
      <c r="BK179" s="204">
        <f>ROUND(I179*H179,2)</f>
        <v>0</v>
      </c>
      <c r="BL179" s="24" t="s">
        <v>171</v>
      </c>
      <c r="BM179" s="24" t="s">
        <v>605</v>
      </c>
    </row>
    <row r="180" spans="2:65" s="11" customFormat="1" ht="13.5">
      <c r="B180" s="213"/>
      <c r="C180" s="214"/>
      <c r="D180" s="208" t="s">
        <v>326</v>
      </c>
      <c r="E180" s="215" t="s">
        <v>21</v>
      </c>
      <c r="F180" s="216" t="s">
        <v>918</v>
      </c>
      <c r="G180" s="214"/>
      <c r="H180" s="217">
        <v>15.15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326</v>
      </c>
      <c r="AU180" s="223" t="s">
        <v>82</v>
      </c>
      <c r="AV180" s="11" t="s">
        <v>82</v>
      </c>
      <c r="AW180" s="11" t="s">
        <v>35</v>
      </c>
      <c r="AX180" s="11" t="s">
        <v>80</v>
      </c>
      <c r="AY180" s="223" t="s">
        <v>164</v>
      </c>
    </row>
    <row r="181" spans="2:65" s="1" customFormat="1" ht="31.5" customHeight="1">
      <c r="B181" s="41"/>
      <c r="C181" s="193" t="s">
        <v>496</v>
      </c>
      <c r="D181" s="193" t="s">
        <v>167</v>
      </c>
      <c r="E181" s="194" t="s">
        <v>607</v>
      </c>
      <c r="F181" s="195" t="s">
        <v>608</v>
      </c>
      <c r="G181" s="196" t="s">
        <v>303</v>
      </c>
      <c r="H181" s="197">
        <v>300</v>
      </c>
      <c r="I181" s="198"/>
      <c r="J181" s="199">
        <f>ROUND(I181*H181,2)</f>
        <v>0</v>
      </c>
      <c r="K181" s="195" t="s">
        <v>181</v>
      </c>
      <c r="L181" s="61"/>
      <c r="M181" s="200" t="s">
        <v>21</v>
      </c>
      <c r="N181" s="201" t="s">
        <v>43</v>
      </c>
      <c r="O181" s="42"/>
      <c r="P181" s="202">
        <f>O181*H181</f>
        <v>0</v>
      </c>
      <c r="Q181" s="202">
        <v>0</v>
      </c>
      <c r="R181" s="202">
        <f>Q181*H181</f>
        <v>0</v>
      </c>
      <c r="S181" s="202">
        <v>0.02</v>
      </c>
      <c r="T181" s="203">
        <f>S181*H181</f>
        <v>6</v>
      </c>
      <c r="AR181" s="24" t="s">
        <v>171</v>
      </c>
      <c r="AT181" s="24" t="s">
        <v>167</v>
      </c>
      <c r="AU181" s="24" t="s">
        <v>82</v>
      </c>
      <c r="AY181" s="24" t="s">
        <v>164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80</v>
      </c>
      <c r="BK181" s="204">
        <f>ROUND(I181*H181,2)</f>
        <v>0</v>
      </c>
      <c r="BL181" s="24" t="s">
        <v>171</v>
      </c>
      <c r="BM181" s="24" t="s">
        <v>609</v>
      </c>
    </row>
    <row r="182" spans="2:65" s="10" customFormat="1" ht="22.35" customHeight="1">
      <c r="B182" s="176"/>
      <c r="C182" s="177"/>
      <c r="D182" s="190" t="s">
        <v>71</v>
      </c>
      <c r="E182" s="191" t="s">
        <v>620</v>
      </c>
      <c r="F182" s="191" t="s">
        <v>621</v>
      </c>
      <c r="G182" s="177"/>
      <c r="H182" s="177"/>
      <c r="I182" s="180"/>
      <c r="J182" s="192">
        <f>BK182</f>
        <v>0</v>
      </c>
      <c r="K182" s="177"/>
      <c r="L182" s="182"/>
      <c r="M182" s="183"/>
      <c r="N182" s="184"/>
      <c r="O182" s="184"/>
      <c r="P182" s="185">
        <f>P183+P184</f>
        <v>0</v>
      </c>
      <c r="Q182" s="184"/>
      <c r="R182" s="185">
        <f>R183+R184</f>
        <v>0</v>
      </c>
      <c r="S182" s="184"/>
      <c r="T182" s="186">
        <f>T183+T184</f>
        <v>0</v>
      </c>
      <c r="AR182" s="187" t="s">
        <v>80</v>
      </c>
      <c r="AT182" s="188" t="s">
        <v>71</v>
      </c>
      <c r="AU182" s="188" t="s">
        <v>82</v>
      </c>
      <c r="AY182" s="187" t="s">
        <v>164</v>
      </c>
      <c r="BK182" s="189">
        <f>BK183+BK184</f>
        <v>0</v>
      </c>
    </row>
    <row r="183" spans="2:65" s="1" customFormat="1" ht="31.5" customHeight="1">
      <c r="B183" s="41"/>
      <c r="C183" s="193" t="s">
        <v>500</v>
      </c>
      <c r="D183" s="193" t="s">
        <v>167</v>
      </c>
      <c r="E183" s="194" t="s">
        <v>623</v>
      </c>
      <c r="F183" s="195" t="s">
        <v>624</v>
      </c>
      <c r="G183" s="196" t="s">
        <v>345</v>
      </c>
      <c r="H183" s="197">
        <v>22.536000000000001</v>
      </c>
      <c r="I183" s="198"/>
      <c r="J183" s="199">
        <f>ROUND(I183*H183,2)</f>
        <v>0</v>
      </c>
      <c r="K183" s="195" t="s">
        <v>181</v>
      </c>
      <c r="L183" s="61"/>
      <c r="M183" s="200" t="s">
        <v>21</v>
      </c>
      <c r="N183" s="201" t="s">
        <v>43</v>
      </c>
      <c r="O183" s="42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AR183" s="24" t="s">
        <v>171</v>
      </c>
      <c r="AT183" s="24" t="s">
        <v>167</v>
      </c>
      <c r="AU183" s="24" t="s">
        <v>185</v>
      </c>
      <c r="AY183" s="24" t="s">
        <v>164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24" t="s">
        <v>80</v>
      </c>
      <c r="BK183" s="204">
        <f>ROUND(I183*H183,2)</f>
        <v>0</v>
      </c>
      <c r="BL183" s="24" t="s">
        <v>171</v>
      </c>
      <c r="BM183" s="24" t="s">
        <v>625</v>
      </c>
    </row>
    <row r="184" spans="2:65" s="14" customFormat="1" ht="21.6" customHeight="1">
      <c r="B184" s="259"/>
      <c r="C184" s="260"/>
      <c r="D184" s="261" t="s">
        <v>71</v>
      </c>
      <c r="E184" s="261" t="s">
        <v>626</v>
      </c>
      <c r="F184" s="261" t="s">
        <v>627</v>
      </c>
      <c r="G184" s="260"/>
      <c r="H184" s="260"/>
      <c r="I184" s="262"/>
      <c r="J184" s="263">
        <f>BK184</f>
        <v>0</v>
      </c>
      <c r="K184" s="260"/>
      <c r="L184" s="264"/>
      <c r="M184" s="265"/>
      <c r="N184" s="266"/>
      <c r="O184" s="266"/>
      <c r="P184" s="267">
        <f>SUM(P185:P194)</f>
        <v>0</v>
      </c>
      <c r="Q184" s="266"/>
      <c r="R184" s="267">
        <f>SUM(R185:R194)</f>
        <v>0</v>
      </c>
      <c r="S184" s="266"/>
      <c r="T184" s="268">
        <f>SUM(T185:T194)</f>
        <v>0</v>
      </c>
      <c r="AR184" s="269" t="s">
        <v>80</v>
      </c>
      <c r="AT184" s="270" t="s">
        <v>71</v>
      </c>
      <c r="AU184" s="270" t="s">
        <v>185</v>
      </c>
      <c r="AY184" s="269" t="s">
        <v>164</v>
      </c>
      <c r="BK184" s="271">
        <f>SUM(BK185:BK194)</f>
        <v>0</v>
      </c>
    </row>
    <row r="185" spans="2:65" s="1" customFormat="1" ht="31.5" customHeight="1">
      <c r="B185" s="41"/>
      <c r="C185" s="193" t="s">
        <v>505</v>
      </c>
      <c r="D185" s="193" t="s">
        <v>167</v>
      </c>
      <c r="E185" s="194" t="s">
        <v>629</v>
      </c>
      <c r="F185" s="195" t="s">
        <v>630</v>
      </c>
      <c r="G185" s="196" t="s">
        <v>345</v>
      </c>
      <c r="H185" s="197">
        <v>157.946</v>
      </c>
      <c r="I185" s="198"/>
      <c r="J185" s="199">
        <f>ROUND(I185*H185,2)</f>
        <v>0</v>
      </c>
      <c r="K185" s="195" t="s">
        <v>181</v>
      </c>
      <c r="L185" s="61"/>
      <c r="M185" s="200" t="s">
        <v>21</v>
      </c>
      <c r="N185" s="201" t="s">
        <v>43</v>
      </c>
      <c r="O185" s="42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AR185" s="24" t="s">
        <v>171</v>
      </c>
      <c r="AT185" s="24" t="s">
        <v>167</v>
      </c>
      <c r="AU185" s="24" t="s">
        <v>171</v>
      </c>
      <c r="AY185" s="24" t="s">
        <v>164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4" t="s">
        <v>80</v>
      </c>
      <c r="BK185" s="204">
        <f>ROUND(I185*H185,2)</f>
        <v>0</v>
      </c>
      <c r="BL185" s="24" t="s">
        <v>171</v>
      </c>
      <c r="BM185" s="24" t="s">
        <v>631</v>
      </c>
    </row>
    <row r="186" spans="2:65" s="1" customFormat="1" ht="31.5" customHeight="1">
      <c r="B186" s="41"/>
      <c r="C186" s="193" t="s">
        <v>509</v>
      </c>
      <c r="D186" s="193" t="s">
        <v>167</v>
      </c>
      <c r="E186" s="194" t="s">
        <v>633</v>
      </c>
      <c r="F186" s="195" t="s">
        <v>634</v>
      </c>
      <c r="G186" s="196" t="s">
        <v>345</v>
      </c>
      <c r="H186" s="197">
        <v>3474.8119999999999</v>
      </c>
      <c r="I186" s="198"/>
      <c r="J186" s="199">
        <f>ROUND(I186*H186,2)</f>
        <v>0</v>
      </c>
      <c r="K186" s="195" t="s">
        <v>181</v>
      </c>
      <c r="L186" s="61"/>
      <c r="M186" s="200" t="s">
        <v>21</v>
      </c>
      <c r="N186" s="201" t="s">
        <v>43</v>
      </c>
      <c r="O186" s="42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AR186" s="24" t="s">
        <v>171</v>
      </c>
      <c r="AT186" s="24" t="s">
        <v>167</v>
      </c>
      <c r="AU186" s="24" t="s">
        <v>171</v>
      </c>
      <c r="AY186" s="24" t="s">
        <v>164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4" t="s">
        <v>80</v>
      </c>
      <c r="BK186" s="204">
        <f>ROUND(I186*H186,2)</f>
        <v>0</v>
      </c>
      <c r="BL186" s="24" t="s">
        <v>171</v>
      </c>
      <c r="BM186" s="24" t="s">
        <v>635</v>
      </c>
    </row>
    <row r="187" spans="2:65" s="1" customFormat="1" ht="27">
      <c r="B187" s="41"/>
      <c r="C187" s="63"/>
      <c r="D187" s="205" t="s">
        <v>173</v>
      </c>
      <c r="E187" s="63"/>
      <c r="F187" s="206" t="s">
        <v>636</v>
      </c>
      <c r="G187" s="63"/>
      <c r="H187" s="63"/>
      <c r="I187" s="163"/>
      <c r="J187" s="63"/>
      <c r="K187" s="63"/>
      <c r="L187" s="61"/>
      <c r="M187" s="207"/>
      <c r="N187" s="42"/>
      <c r="O187" s="42"/>
      <c r="P187" s="42"/>
      <c r="Q187" s="42"/>
      <c r="R187" s="42"/>
      <c r="S187" s="42"/>
      <c r="T187" s="78"/>
      <c r="AT187" s="24" t="s">
        <v>173</v>
      </c>
      <c r="AU187" s="24" t="s">
        <v>171</v>
      </c>
    </row>
    <row r="188" spans="2:65" s="11" customFormat="1" ht="13.5">
      <c r="B188" s="213"/>
      <c r="C188" s="214"/>
      <c r="D188" s="208" t="s">
        <v>326</v>
      </c>
      <c r="E188" s="214"/>
      <c r="F188" s="216" t="s">
        <v>923</v>
      </c>
      <c r="G188" s="214"/>
      <c r="H188" s="217">
        <v>3474.8119999999999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326</v>
      </c>
      <c r="AU188" s="223" t="s">
        <v>171</v>
      </c>
      <c r="AV188" s="11" t="s">
        <v>82</v>
      </c>
      <c r="AW188" s="11" t="s">
        <v>6</v>
      </c>
      <c r="AX188" s="11" t="s">
        <v>80</v>
      </c>
      <c r="AY188" s="223" t="s">
        <v>164</v>
      </c>
    </row>
    <row r="189" spans="2:65" s="1" customFormat="1" ht="22.5" customHeight="1">
      <c r="B189" s="41"/>
      <c r="C189" s="193" t="s">
        <v>514</v>
      </c>
      <c r="D189" s="193" t="s">
        <v>167</v>
      </c>
      <c r="E189" s="194" t="s">
        <v>639</v>
      </c>
      <c r="F189" s="195" t="s">
        <v>640</v>
      </c>
      <c r="G189" s="196" t="s">
        <v>345</v>
      </c>
      <c r="H189" s="197">
        <v>157.946</v>
      </c>
      <c r="I189" s="198"/>
      <c r="J189" s="199">
        <f>ROUND(I189*H189,2)</f>
        <v>0</v>
      </c>
      <c r="K189" s="195" t="s">
        <v>181</v>
      </c>
      <c r="L189" s="61"/>
      <c r="M189" s="200" t="s">
        <v>21</v>
      </c>
      <c r="N189" s="201" t="s">
        <v>43</v>
      </c>
      <c r="O189" s="42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AR189" s="24" t="s">
        <v>171</v>
      </c>
      <c r="AT189" s="24" t="s">
        <v>167</v>
      </c>
      <c r="AU189" s="24" t="s">
        <v>171</v>
      </c>
      <c r="AY189" s="24" t="s">
        <v>164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80</v>
      </c>
      <c r="BK189" s="204">
        <f>ROUND(I189*H189,2)</f>
        <v>0</v>
      </c>
      <c r="BL189" s="24" t="s">
        <v>171</v>
      </c>
      <c r="BM189" s="24" t="s">
        <v>641</v>
      </c>
    </row>
    <row r="190" spans="2:65" s="1" customFormat="1" ht="22.5" customHeight="1">
      <c r="B190" s="41"/>
      <c r="C190" s="193" t="s">
        <v>519</v>
      </c>
      <c r="D190" s="193" t="s">
        <v>167</v>
      </c>
      <c r="E190" s="194" t="s">
        <v>643</v>
      </c>
      <c r="F190" s="195" t="s">
        <v>644</v>
      </c>
      <c r="G190" s="196" t="s">
        <v>345</v>
      </c>
      <c r="H190" s="197">
        <v>66.384</v>
      </c>
      <c r="I190" s="198"/>
      <c r="J190" s="199">
        <f>ROUND(I190*H190,2)</f>
        <v>0</v>
      </c>
      <c r="K190" s="195" t="s">
        <v>181</v>
      </c>
      <c r="L190" s="61"/>
      <c r="M190" s="200" t="s">
        <v>21</v>
      </c>
      <c r="N190" s="201" t="s">
        <v>43</v>
      </c>
      <c r="O190" s="42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AR190" s="24" t="s">
        <v>171</v>
      </c>
      <c r="AT190" s="24" t="s">
        <v>167</v>
      </c>
      <c r="AU190" s="24" t="s">
        <v>171</v>
      </c>
      <c r="AY190" s="24" t="s">
        <v>164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4" t="s">
        <v>80</v>
      </c>
      <c r="BK190" s="204">
        <f>ROUND(I190*H190,2)</f>
        <v>0</v>
      </c>
      <c r="BL190" s="24" t="s">
        <v>171</v>
      </c>
      <c r="BM190" s="24" t="s">
        <v>645</v>
      </c>
    </row>
    <row r="191" spans="2:65" s="1" customFormat="1" ht="22.5" customHeight="1">
      <c r="B191" s="41"/>
      <c r="C191" s="193" t="s">
        <v>524</v>
      </c>
      <c r="D191" s="193" t="s">
        <v>167</v>
      </c>
      <c r="E191" s="194" t="s">
        <v>647</v>
      </c>
      <c r="F191" s="195" t="s">
        <v>648</v>
      </c>
      <c r="G191" s="196" t="s">
        <v>345</v>
      </c>
      <c r="H191" s="197">
        <v>85.561999999999998</v>
      </c>
      <c r="I191" s="198"/>
      <c r="J191" s="199">
        <f>ROUND(I191*H191,2)</f>
        <v>0</v>
      </c>
      <c r="K191" s="195" t="s">
        <v>21</v>
      </c>
      <c r="L191" s="61"/>
      <c r="M191" s="200" t="s">
        <v>21</v>
      </c>
      <c r="N191" s="201" t="s">
        <v>43</v>
      </c>
      <c r="O191" s="42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AR191" s="24" t="s">
        <v>171</v>
      </c>
      <c r="AT191" s="24" t="s">
        <v>167</v>
      </c>
      <c r="AU191" s="24" t="s">
        <v>171</v>
      </c>
      <c r="AY191" s="24" t="s">
        <v>164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4" t="s">
        <v>80</v>
      </c>
      <c r="BK191" s="204">
        <f>ROUND(I191*H191,2)</f>
        <v>0</v>
      </c>
      <c r="BL191" s="24" t="s">
        <v>171</v>
      </c>
      <c r="BM191" s="24" t="s">
        <v>649</v>
      </c>
    </row>
    <row r="192" spans="2:65" s="11" customFormat="1" ht="13.5">
      <c r="B192" s="213"/>
      <c r="C192" s="214"/>
      <c r="D192" s="208" t="s">
        <v>326</v>
      </c>
      <c r="E192" s="215" t="s">
        <v>21</v>
      </c>
      <c r="F192" s="216" t="s">
        <v>924</v>
      </c>
      <c r="G192" s="214"/>
      <c r="H192" s="217">
        <v>85.561999999999998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326</v>
      </c>
      <c r="AU192" s="223" t="s">
        <v>171</v>
      </c>
      <c r="AV192" s="11" t="s">
        <v>82</v>
      </c>
      <c r="AW192" s="11" t="s">
        <v>35</v>
      </c>
      <c r="AX192" s="11" t="s">
        <v>80</v>
      </c>
      <c r="AY192" s="223" t="s">
        <v>164</v>
      </c>
    </row>
    <row r="193" spans="2:65" s="1" customFormat="1" ht="31.5" customHeight="1">
      <c r="B193" s="41"/>
      <c r="C193" s="193" t="s">
        <v>529</v>
      </c>
      <c r="D193" s="193" t="s">
        <v>167</v>
      </c>
      <c r="E193" s="194" t="s">
        <v>652</v>
      </c>
      <c r="F193" s="195" t="s">
        <v>653</v>
      </c>
      <c r="G193" s="196" t="s">
        <v>345</v>
      </c>
      <c r="H193" s="197">
        <v>6</v>
      </c>
      <c r="I193" s="198"/>
      <c r="J193" s="199">
        <f>ROUND(I193*H193,2)</f>
        <v>0</v>
      </c>
      <c r="K193" s="195" t="s">
        <v>181</v>
      </c>
      <c r="L193" s="61"/>
      <c r="M193" s="200" t="s">
        <v>21</v>
      </c>
      <c r="N193" s="201" t="s">
        <v>43</v>
      </c>
      <c r="O193" s="42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AR193" s="24" t="s">
        <v>171</v>
      </c>
      <c r="AT193" s="24" t="s">
        <v>167</v>
      </c>
      <c r="AU193" s="24" t="s">
        <v>171</v>
      </c>
      <c r="AY193" s="24" t="s">
        <v>164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24" t="s">
        <v>80</v>
      </c>
      <c r="BK193" s="204">
        <f>ROUND(I193*H193,2)</f>
        <v>0</v>
      </c>
      <c r="BL193" s="24" t="s">
        <v>171</v>
      </c>
      <c r="BM193" s="24" t="s">
        <v>654</v>
      </c>
    </row>
    <row r="194" spans="2:65" s="1" customFormat="1" ht="27">
      <c r="B194" s="41"/>
      <c r="C194" s="63"/>
      <c r="D194" s="205" t="s">
        <v>173</v>
      </c>
      <c r="E194" s="63"/>
      <c r="F194" s="206" t="s">
        <v>655</v>
      </c>
      <c r="G194" s="63"/>
      <c r="H194" s="63"/>
      <c r="I194" s="163"/>
      <c r="J194" s="63"/>
      <c r="K194" s="63"/>
      <c r="L194" s="61"/>
      <c r="M194" s="210"/>
      <c r="N194" s="211"/>
      <c r="O194" s="211"/>
      <c r="P194" s="211"/>
      <c r="Q194" s="211"/>
      <c r="R194" s="211"/>
      <c r="S194" s="211"/>
      <c r="T194" s="212"/>
      <c r="AT194" s="24" t="s">
        <v>173</v>
      </c>
      <c r="AU194" s="24" t="s">
        <v>171</v>
      </c>
    </row>
    <row r="195" spans="2:65" s="1" customFormat="1" ht="6.95" customHeight="1">
      <c r="B195" s="56"/>
      <c r="C195" s="57"/>
      <c r="D195" s="57"/>
      <c r="E195" s="57"/>
      <c r="F195" s="57"/>
      <c r="G195" s="57"/>
      <c r="H195" s="57"/>
      <c r="I195" s="139"/>
      <c r="J195" s="57"/>
      <c r="K195" s="57"/>
      <c r="L195" s="61"/>
    </row>
  </sheetData>
  <sheetProtection password="CC35" sheet="1" objects="1" scenarios="1" formatCells="0" formatColumns="0" formatRows="0" sort="0" autoFilter="0"/>
  <autoFilter ref="C81:K19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405" t="s">
        <v>126</v>
      </c>
      <c r="H1" s="405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24" t="s">
        <v>108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Kruhový objezd na silnici II/608 ulice Teplická v Postřižíně</v>
      </c>
      <c r="F7" s="399"/>
      <c r="G7" s="399"/>
      <c r="H7" s="399"/>
      <c r="I7" s="117"/>
      <c r="J7" s="29"/>
      <c r="K7" s="31"/>
    </row>
    <row r="8" spans="1:70" s="1" customFormat="1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925</v>
      </c>
      <c r="F9" s="401"/>
      <c r="G9" s="401"/>
      <c r="H9" s="40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102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5. 8. 2018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77.25" customHeight="1">
      <c r="B24" s="121"/>
      <c r="C24" s="122"/>
      <c r="D24" s="122"/>
      <c r="E24" s="367" t="s">
        <v>37</v>
      </c>
      <c r="F24" s="367"/>
      <c r="G24" s="367"/>
      <c r="H24" s="36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ROUND(SUM(BE80:BE113), 2)</f>
        <v>0</v>
      </c>
      <c r="G30" s="42"/>
      <c r="H30" s="42"/>
      <c r="I30" s="131">
        <v>0.21</v>
      </c>
      <c r="J30" s="130">
        <f>ROUND(ROUND((SUM(BE80:BE113)),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ROUND(SUM(BF80:BF113), 2)</f>
        <v>0</v>
      </c>
      <c r="G31" s="42"/>
      <c r="H31" s="42"/>
      <c r="I31" s="131">
        <v>0.15</v>
      </c>
      <c r="J31" s="130">
        <f>ROUND(ROUND((SUM(BF80:BF113)),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ROUND(SUM(BG80:BG113),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ROUND(SUM(BH80:BH113),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ROUND(SUM(BI80:BI113),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Kruhový objezd na silnici II/608 ulice Teplická v Postřižíně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 xml:space="preserve">SO 201 - Protihluková stěna 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Postřižín</v>
      </c>
      <c r="G49" s="42"/>
      <c r="H49" s="42"/>
      <c r="I49" s="119" t="s">
        <v>25</v>
      </c>
      <c r="J49" s="120" t="str">
        <f>IF(J12="","",J12)</f>
        <v>5. 8. 2018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Středočeský kraj</v>
      </c>
      <c r="G51" s="42"/>
      <c r="H51" s="42"/>
      <c r="I51" s="119" t="s">
        <v>33</v>
      </c>
      <c r="J51" s="35" t="str">
        <f>E21</f>
        <v>Ing. arch. Martin Jirovský, PhD., MBA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294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297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>
      <c r="B60" s="156"/>
      <c r="C60" s="157"/>
      <c r="D60" s="158" t="s">
        <v>735</v>
      </c>
      <c r="E60" s="159"/>
      <c r="F60" s="159"/>
      <c r="G60" s="159"/>
      <c r="H60" s="159"/>
      <c r="I60" s="160"/>
      <c r="J60" s="161">
        <f>J112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148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402" t="str">
        <f>E7</f>
        <v>Kruhový objezd na silnici II/608 ulice Teplická v Postřižíně</v>
      </c>
      <c r="F70" s="403"/>
      <c r="G70" s="403"/>
      <c r="H70" s="403"/>
      <c r="I70" s="163"/>
      <c r="J70" s="63"/>
      <c r="K70" s="63"/>
      <c r="L70" s="61"/>
    </row>
    <row r="71" spans="2:63" s="1" customFormat="1" ht="14.45" customHeight="1">
      <c r="B71" s="41"/>
      <c r="C71" s="65" t="s">
        <v>131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78" t="str">
        <f>E9</f>
        <v xml:space="preserve">SO 201 - Protihluková stěna </v>
      </c>
      <c r="F72" s="404"/>
      <c r="G72" s="404"/>
      <c r="H72" s="404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>Postřižín</v>
      </c>
      <c r="G74" s="63"/>
      <c r="H74" s="63"/>
      <c r="I74" s="165" t="s">
        <v>25</v>
      </c>
      <c r="J74" s="73" t="str">
        <f>IF(J12="","",J12)</f>
        <v>5. 8. 2018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27</v>
      </c>
      <c r="D76" s="63"/>
      <c r="E76" s="63"/>
      <c r="F76" s="164" t="str">
        <f>E15</f>
        <v>Středočeský kraj</v>
      </c>
      <c r="G76" s="63"/>
      <c r="H76" s="63"/>
      <c r="I76" s="165" t="s">
        <v>33</v>
      </c>
      <c r="J76" s="164" t="str">
        <f>E21</f>
        <v>Ing. arch. Martin Jirovský, PhD., MBA</v>
      </c>
      <c r="K76" s="63"/>
      <c r="L76" s="61"/>
    </row>
    <row r="77" spans="2:63" s="1" customFormat="1" ht="14.45" customHeight="1">
      <c r="B77" s="41"/>
      <c r="C77" s="65" t="s">
        <v>31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149</v>
      </c>
      <c r="D79" s="168" t="s">
        <v>57</v>
      </c>
      <c r="E79" s="168" t="s">
        <v>53</v>
      </c>
      <c r="F79" s="168" t="s">
        <v>150</v>
      </c>
      <c r="G79" s="168" t="s">
        <v>151</v>
      </c>
      <c r="H79" s="168" t="s">
        <v>152</v>
      </c>
      <c r="I79" s="169" t="s">
        <v>153</v>
      </c>
      <c r="J79" s="168" t="s">
        <v>135</v>
      </c>
      <c r="K79" s="170" t="s">
        <v>154</v>
      </c>
      <c r="L79" s="171"/>
      <c r="M79" s="81" t="s">
        <v>155</v>
      </c>
      <c r="N79" s="82" t="s">
        <v>42</v>
      </c>
      <c r="O79" s="82" t="s">
        <v>156</v>
      </c>
      <c r="P79" s="82" t="s">
        <v>157</v>
      </c>
      <c r="Q79" s="82" t="s">
        <v>158</v>
      </c>
      <c r="R79" s="82" t="s">
        <v>159</v>
      </c>
      <c r="S79" s="82" t="s">
        <v>160</v>
      </c>
      <c r="T79" s="83" t="s">
        <v>161</v>
      </c>
    </row>
    <row r="80" spans="2:63" s="1" customFormat="1" ht="29.25" customHeight="1">
      <c r="B80" s="41"/>
      <c r="C80" s="87" t="s">
        <v>136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122.19926150000001</v>
      </c>
      <c r="S80" s="85"/>
      <c r="T80" s="174">
        <f>T81</f>
        <v>0</v>
      </c>
      <c r="AT80" s="24" t="s">
        <v>71</v>
      </c>
      <c r="AU80" s="24" t="s">
        <v>137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71</v>
      </c>
      <c r="E81" s="179" t="s">
        <v>162</v>
      </c>
      <c r="F81" s="179" t="s">
        <v>163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P82+P94+P112</f>
        <v>0</v>
      </c>
      <c r="Q81" s="184"/>
      <c r="R81" s="185">
        <f>R82+R94+R112</f>
        <v>122.19926150000001</v>
      </c>
      <c r="S81" s="184"/>
      <c r="T81" s="186">
        <f>T82+T94+T112</f>
        <v>0</v>
      </c>
      <c r="AR81" s="187" t="s">
        <v>80</v>
      </c>
      <c r="AT81" s="188" t="s">
        <v>71</v>
      </c>
      <c r="AU81" s="188" t="s">
        <v>72</v>
      </c>
      <c r="AY81" s="187" t="s">
        <v>164</v>
      </c>
      <c r="BK81" s="189">
        <f>BK82+BK94+BK112</f>
        <v>0</v>
      </c>
    </row>
    <row r="82" spans="2:65" s="10" customFormat="1" ht="19.899999999999999" customHeight="1">
      <c r="B82" s="176"/>
      <c r="C82" s="177"/>
      <c r="D82" s="190" t="s">
        <v>71</v>
      </c>
      <c r="E82" s="191" t="s">
        <v>80</v>
      </c>
      <c r="F82" s="191" t="s">
        <v>300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SUM(P83:P93)</f>
        <v>0</v>
      </c>
      <c r="Q82" s="184"/>
      <c r="R82" s="185">
        <f>SUM(R83:R93)</f>
        <v>0</v>
      </c>
      <c r="S82" s="184"/>
      <c r="T82" s="186">
        <f>SUM(T83:T93)</f>
        <v>0</v>
      </c>
      <c r="AR82" s="187" t="s">
        <v>80</v>
      </c>
      <c r="AT82" s="188" t="s">
        <v>71</v>
      </c>
      <c r="AU82" s="188" t="s">
        <v>80</v>
      </c>
      <c r="AY82" s="187" t="s">
        <v>164</v>
      </c>
      <c r="BK82" s="189">
        <f>SUM(BK83:BK93)</f>
        <v>0</v>
      </c>
    </row>
    <row r="83" spans="2:65" s="1" customFormat="1" ht="22.5" customHeight="1">
      <c r="B83" s="41"/>
      <c r="C83" s="193" t="s">
        <v>80</v>
      </c>
      <c r="D83" s="193" t="s">
        <v>167</v>
      </c>
      <c r="E83" s="194" t="s">
        <v>926</v>
      </c>
      <c r="F83" s="195" t="s">
        <v>927</v>
      </c>
      <c r="G83" s="196" t="s">
        <v>314</v>
      </c>
      <c r="H83" s="197">
        <v>15.48</v>
      </c>
      <c r="I83" s="198"/>
      <c r="J83" s="199">
        <f>ROUND(I83*H83,2)</f>
        <v>0</v>
      </c>
      <c r="K83" s="195" t="s">
        <v>181</v>
      </c>
      <c r="L83" s="61"/>
      <c r="M83" s="200" t="s">
        <v>21</v>
      </c>
      <c r="N83" s="201" t="s">
        <v>43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171</v>
      </c>
      <c r="AT83" s="24" t="s">
        <v>167</v>
      </c>
      <c r="AU83" s="24" t="s">
        <v>82</v>
      </c>
      <c r="AY83" s="24" t="s">
        <v>164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80</v>
      </c>
      <c r="BK83" s="204">
        <f>ROUND(I83*H83,2)</f>
        <v>0</v>
      </c>
      <c r="BL83" s="24" t="s">
        <v>171</v>
      </c>
      <c r="BM83" s="24" t="s">
        <v>928</v>
      </c>
    </row>
    <row r="84" spans="2:65" s="11" customFormat="1" ht="13.5">
      <c r="B84" s="213"/>
      <c r="C84" s="214"/>
      <c r="D84" s="205" t="s">
        <v>326</v>
      </c>
      <c r="E84" s="224" t="s">
        <v>21</v>
      </c>
      <c r="F84" s="225" t="s">
        <v>929</v>
      </c>
      <c r="G84" s="214"/>
      <c r="H84" s="226">
        <v>15.48</v>
      </c>
      <c r="I84" s="218"/>
      <c r="J84" s="214"/>
      <c r="K84" s="214"/>
      <c r="L84" s="219"/>
      <c r="M84" s="220"/>
      <c r="N84" s="221"/>
      <c r="O84" s="221"/>
      <c r="P84" s="221"/>
      <c r="Q84" s="221"/>
      <c r="R84" s="221"/>
      <c r="S84" s="221"/>
      <c r="T84" s="222"/>
      <c r="AT84" s="223" t="s">
        <v>326</v>
      </c>
      <c r="AU84" s="223" t="s">
        <v>82</v>
      </c>
      <c r="AV84" s="11" t="s">
        <v>82</v>
      </c>
      <c r="AW84" s="11" t="s">
        <v>35</v>
      </c>
      <c r="AX84" s="11" t="s">
        <v>72</v>
      </c>
      <c r="AY84" s="223" t="s">
        <v>164</v>
      </c>
    </row>
    <row r="85" spans="2:65" s="12" customFormat="1" ht="13.5">
      <c r="B85" s="227"/>
      <c r="C85" s="228"/>
      <c r="D85" s="208" t="s">
        <v>326</v>
      </c>
      <c r="E85" s="229" t="s">
        <v>21</v>
      </c>
      <c r="F85" s="230" t="s">
        <v>357</v>
      </c>
      <c r="G85" s="228"/>
      <c r="H85" s="231">
        <v>15.48</v>
      </c>
      <c r="I85" s="232"/>
      <c r="J85" s="228"/>
      <c r="K85" s="228"/>
      <c r="L85" s="233"/>
      <c r="M85" s="234"/>
      <c r="N85" s="235"/>
      <c r="O85" s="235"/>
      <c r="P85" s="235"/>
      <c r="Q85" s="235"/>
      <c r="R85" s="235"/>
      <c r="S85" s="235"/>
      <c r="T85" s="236"/>
      <c r="AT85" s="237" t="s">
        <v>326</v>
      </c>
      <c r="AU85" s="237" t="s">
        <v>82</v>
      </c>
      <c r="AV85" s="12" t="s">
        <v>171</v>
      </c>
      <c r="AW85" s="12" t="s">
        <v>35</v>
      </c>
      <c r="AX85" s="12" t="s">
        <v>80</v>
      </c>
      <c r="AY85" s="237" t="s">
        <v>164</v>
      </c>
    </row>
    <row r="86" spans="2:65" s="1" customFormat="1" ht="31.5" customHeight="1">
      <c r="B86" s="41"/>
      <c r="C86" s="193" t="s">
        <v>82</v>
      </c>
      <c r="D86" s="193" t="s">
        <v>167</v>
      </c>
      <c r="E86" s="194" t="s">
        <v>930</v>
      </c>
      <c r="F86" s="195" t="s">
        <v>931</v>
      </c>
      <c r="G86" s="196" t="s">
        <v>314</v>
      </c>
      <c r="H86" s="197">
        <v>15.48</v>
      </c>
      <c r="I86" s="198"/>
      <c r="J86" s="199">
        <f>ROUND(I86*H86,2)</f>
        <v>0</v>
      </c>
      <c r="K86" s="195" t="s">
        <v>181</v>
      </c>
      <c r="L86" s="61"/>
      <c r="M86" s="200" t="s">
        <v>21</v>
      </c>
      <c r="N86" s="201" t="s">
        <v>43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171</v>
      </c>
      <c r="AT86" s="24" t="s">
        <v>167</v>
      </c>
      <c r="AU86" s="24" t="s">
        <v>82</v>
      </c>
      <c r="AY86" s="24" t="s">
        <v>164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80</v>
      </c>
      <c r="BK86" s="204">
        <f>ROUND(I86*H86,2)</f>
        <v>0</v>
      </c>
      <c r="BL86" s="24" t="s">
        <v>171</v>
      </c>
      <c r="BM86" s="24" t="s">
        <v>932</v>
      </c>
    </row>
    <row r="87" spans="2:65" s="1" customFormat="1" ht="22.5" customHeight="1">
      <c r="B87" s="41"/>
      <c r="C87" s="193" t="s">
        <v>185</v>
      </c>
      <c r="D87" s="193" t="s">
        <v>167</v>
      </c>
      <c r="E87" s="194" t="s">
        <v>323</v>
      </c>
      <c r="F87" s="195" t="s">
        <v>324</v>
      </c>
      <c r="G87" s="196" t="s">
        <v>314</v>
      </c>
      <c r="H87" s="197">
        <v>15.48</v>
      </c>
      <c r="I87" s="198"/>
      <c r="J87" s="199">
        <f>ROUND(I87*H87,2)</f>
        <v>0</v>
      </c>
      <c r="K87" s="195" t="s">
        <v>181</v>
      </c>
      <c r="L87" s="61"/>
      <c r="M87" s="200" t="s">
        <v>21</v>
      </c>
      <c r="N87" s="201" t="s">
        <v>43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171</v>
      </c>
      <c r="AT87" s="24" t="s">
        <v>167</v>
      </c>
      <c r="AU87" s="24" t="s">
        <v>82</v>
      </c>
      <c r="AY87" s="24" t="s">
        <v>164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80</v>
      </c>
      <c r="BK87" s="204">
        <f>ROUND(I87*H87,2)</f>
        <v>0</v>
      </c>
      <c r="BL87" s="24" t="s">
        <v>171</v>
      </c>
      <c r="BM87" s="24" t="s">
        <v>933</v>
      </c>
    </row>
    <row r="88" spans="2:65" s="1" customFormat="1" ht="31.5" customHeight="1">
      <c r="B88" s="41"/>
      <c r="C88" s="193" t="s">
        <v>171</v>
      </c>
      <c r="D88" s="193" t="s">
        <v>167</v>
      </c>
      <c r="E88" s="194" t="s">
        <v>328</v>
      </c>
      <c r="F88" s="195" t="s">
        <v>329</v>
      </c>
      <c r="G88" s="196" t="s">
        <v>314</v>
      </c>
      <c r="H88" s="197">
        <v>201.24</v>
      </c>
      <c r="I88" s="198"/>
      <c r="J88" s="199">
        <f>ROUND(I88*H88,2)</f>
        <v>0</v>
      </c>
      <c r="K88" s="195" t="s">
        <v>181</v>
      </c>
      <c r="L88" s="61"/>
      <c r="M88" s="200" t="s">
        <v>21</v>
      </c>
      <c r="N88" s="201" t="s">
        <v>43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171</v>
      </c>
      <c r="AT88" s="24" t="s">
        <v>167</v>
      </c>
      <c r="AU88" s="24" t="s">
        <v>82</v>
      </c>
      <c r="AY88" s="24" t="s">
        <v>164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80</v>
      </c>
      <c r="BK88" s="204">
        <f>ROUND(I88*H88,2)</f>
        <v>0</v>
      </c>
      <c r="BL88" s="24" t="s">
        <v>171</v>
      </c>
      <c r="BM88" s="24" t="s">
        <v>934</v>
      </c>
    </row>
    <row r="89" spans="2:65" s="1" customFormat="1" ht="27">
      <c r="B89" s="41"/>
      <c r="C89" s="63"/>
      <c r="D89" s="205" t="s">
        <v>173</v>
      </c>
      <c r="E89" s="63"/>
      <c r="F89" s="206" t="s">
        <v>331</v>
      </c>
      <c r="G89" s="63"/>
      <c r="H89" s="63"/>
      <c r="I89" s="163"/>
      <c r="J89" s="63"/>
      <c r="K89" s="63"/>
      <c r="L89" s="61"/>
      <c r="M89" s="207"/>
      <c r="N89" s="42"/>
      <c r="O89" s="42"/>
      <c r="P89" s="42"/>
      <c r="Q89" s="42"/>
      <c r="R89" s="42"/>
      <c r="S89" s="42"/>
      <c r="T89" s="78"/>
      <c r="AT89" s="24" t="s">
        <v>173</v>
      </c>
      <c r="AU89" s="24" t="s">
        <v>82</v>
      </c>
    </row>
    <row r="90" spans="2:65" s="11" customFormat="1" ht="13.5">
      <c r="B90" s="213"/>
      <c r="C90" s="214"/>
      <c r="D90" s="208" t="s">
        <v>326</v>
      </c>
      <c r="E90" s="214"/>
      <c r="F90" s="216" t="s">
        <v>935</v>
      </c>
      <c r="G90" s="214"/>
      <c r="H90" s="217">
        <v>201.24</v>
      </c>
      <c r="I90" s="218"/>
      <c r="J90" s="214"/>
      <c r="K90" s="214"/>
      <c r="L90" s="219"/>
      <c r="M90" s="220"/>
      <c r="N90" s="221"/>
      <c r="O90" s="221"/>
      <c r="P90" s="221"/>
      <c r="Q90" s="221"/>
      <c r="R90" s="221"/>
      <c r="S90" s="221"/>
      <c r="T90" s="222"/>
      <c r="AT90" s="223" t="s">
        <v>326</v>
      </c>
      <c r="AU90" s="223" t="s">
        <v>82</v>
      </c>
      <c r="AV90" s="11" t="s">
        <v>82</v>
      </c>
      <c r="AW90" s="11" t="s">
        <v>6</v>
      </c>
      <c r="AX90" s="11" t="s">
        <v>80</v>
      </c>
      <c r="AY90" s="223" t="s">
        <v>164</v>
      </c>
    </row>
    <row r="91" spans="2:65" s="1" customFormat="1" ht="22.5" customHeight="1">
      <c r="B91" s="41"/>
      <c r="C91" s="193" t="s">
        <v>177</v>
      </c>
      <c r="D91" s="193" t="s">
        <v>167</v>
      </c>
      <c r="E91" s="194" t="s">
        <v>340</v>
      </c>
      <c r="F91" s="195" t="s">
        <v>341</v>
      </c>
      <c r="G91" s="196" t="s">
        <v>314</v>
      </c>
      <c r="H91" s="197">
        <v>15.48</v>
      </c>
      <c r="I91" s="198"/>
      <c r="J91" s="199">
        <f>ROUND(I91*H91,2)</f>
        <v>0</v>
      </c>
      <c r="K91" s="195" t="s">
        <v>181</v>
      </c>
      <c r="L91" s="61"/>
      <c r="M91" s="200" t="s">
        <v>21</v>
      </c>
      <c r="N91" s="201" t="s">
        <v>43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171</v>
      </c>
      <c r="AT91" s="24" t="s">
        <v>167</v>
      </c>
      <c r="AU91" s="24" t="s">
        <v>82</v>
      </c>
      <c r="AY91" s="24" t="s">
        <v>164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80</v>
      </c>
      <c r="BK91" s="204">
        <f>ROUND(I91*H91,2)</f>
        <v>0</v>
      </c>
      <c r="BL91" s="24" t="s">
        <v>171</v>
      </c>
      <c r="BM91" s="24" t="s">
        <v>936</v>
      </c>
    </row>
    <row r="92" spans="2:65" s="1" customFormat="1" ht="22.5" customHeight="1">
      <c r="B92" s="41"/>
      <c r="C92" s="193" t="s">
        <v>199</v>
      </c>
      <c r="D92" s="193" t="s">
        <v>167</v>
      </c>
      <c r="E92" s="194" t="s">
        <v>343</v>
      </c>
      <c r="F92" s="195" t="s">
        <v>344</v>
      </c>
      <c r="G92" s="196" t="s">
        <v>345</v>
      </c>
      <c r="H92" s="197">
        <v>27.09</v>
      </c>
      <c r="I92" s="198"/>
      <c r="J92" s="199">
        <f>ROUND(I92*H92,2)</f>
        <v>0</v>
      </c>
      <c r="K92" s="195" t="s">
        <v>181</v>
      </c>
      <c r="L92" s="61"/>
      <c r="M92" s="200" t="s">
        <v>21</v>
      </c>
      <c r="N92" s="201" t="s">
        <v>43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171</v>
      </c>
      <c r="AT92" s="24" t="s">
        <v>167</v>
      </c>
      <c r="AU92" s="24" t="s">
        <v>82</v>
      </c>
      <c r="AY92" s="24" t="s">
        <v>164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80</v>
      </c>
      <c r="BK92" s="204">
        <f>ROUND(I92*H92,2)</f>
        <v>0</v>
      </c>
      <c r="BL92" s="24" t="s">
        <v>171</v>
      </c>
      <c r="BM92" s="24" t="s">
        <v>937</v>
      </c>
    </row>
    <row r="93" spans="2:65" s="11" customFormat="1" ht="13.5">
      <c r="B93" s="213"/>
      <c r="C93" s="214"/>
      <c r="D93" s="205" t="s">
        <v>326</v>
      </c>
      <c r="E93" s="214"/>
      <c r="F93" s="225" t="s">
        <v>938</v>
      </c>
      <c r="G93" s="214"/>
      <c r="H93" s="226">
        <v>27.09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326</v>
      </c>
      <c r="AU93" s="223" t="s">
        <v>82</v>
      </c>
      <c r="AV93" s="11" t="s">
        <v>82</v>
      </c>
      <c r="AW93" s="11" t="s">
        <v>6</v>
      </c>
      <c r="AX93" s="11" t="s">
        <v>80</v>
      </c>
      <c r="AY93" s="223" t="s">
        <v>164</v>
      </c>
    </row>
    <row r="94" spans="2:65" s="10" customFormat="1" ht="29.85" customHeight="1">
      <c r="B94" s="176"/>
      <c r="C94" s="177"/>
      <c r="D94" s="190" t="s">
        <v>71</v>
      </c>
      <c r="E94" s="191" t="s">
        <v>165</v>
      </c>
      <c r="F94" s="191" t="s">
        <v>495</v>
      </c>
      <c r="G94" s="177"/>
      <c r="H94" s="177"/>
      <c r="I94" s="180"/>
      <c r="J94" s="192">
        <f>BK94</f>
        <v>0</v>
      </c>
      <c r="K94" s="177"/>
      <c r="L94" s="182"/>
      <c r="M94" s="183"/>
      <c r="N94" s="184"/>
      <c r="O94" s="184"/>
      <c r="P94" s="185">
        <f>SUM(P95:P111)</f>
        <v>0</v>
      </c>
      <c r="Q94" s="184"/>
      <c r="R94" s="185">
        <f>SUM(R95:R111)</f>
        <v>122.19926150000001</v>
      </c>
      <c r="S94" s="184"/>
      <c r="T94" s="186">
        <f>SUM(T95:T111)</f>
        <v>0</v>
      </c>
      <c r="AR94" s="187" t="s">
        <v>80</v>
      </c>
      <c r="AT94" s="188" t="s">
        <v>71</v>
      </c>
      <c r="AU94" s="188" t="s">
        <v>80</v>
      </c>
      <c r="AY94" s="187" t="s">
        <v>164</v>
      </c>
      <c r="BK94" s="189">
        <f>SUM(BK95:BK111)</f>
        <v>0</v>
      </c>
    </row>
    <row r="95" spans="2:65" s="1" customFormat="1" ht="31.5" customHeight="1">
      <c r="B95" s="41"/>
      <c r="C95" s="193" t="s">
        <v>203</v>
      </c>
      <c r="D95" s="193" t="s">
        <v>167</v>
      </c>
      <c r="E95" s="194" t="s">
        <v>939</v>
      </c>
      <c r="F95" s="195" t="s">
        <v>940</v>
      </c>
      <c r="G95" s="196" t="s">
        <v>377</v>
      </c>
      <c r="H95" s="197">
        <v>14</v>
      </c>
      <c r="I95" s="198"/>
      <c r="J95" s="199">
        <f>ROUND(I95*H95,2)</f>
        <v>0</v>
      </c>
      <c r="K95" s="195" t="s">
        <v>181</v>
      </c>
      <c r="L95" s="61"/>
      <c r="M95" s="200" t="s">
        <v>21</v>
      </c>
      <c r="N95" s="201" t="s">
        <v>43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171</v>
      </c>
      <c r="AT95" s="24" t="s">
        <v>167</v>
      </c>
      <c r="AU95" s="24" t="s">
        <v>82</v>
      </c>
      <c r="AY95" s="24" t="s">
        <v>164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80</v>
      </c>
      <c r="BK95" s="204">
        <f>ROUND(I95*H95,2)</f>
        <v>0</v>
      </c>
      <c r="BL95" s="24" t="s">
        <v>171</v>
      </c>
      <c r="BM95" s="24" t="s">
        <v>941</v>
      </c>
    </row>
    <row r="96" spans="2:65" s="1" customFormat="1" ht="82.5" customHeight="1">
      <c r="B96" s="41"/>
      <c r="C96" s="238" t="s">
        <v>208</v>
      </c>
      <c r="D96" s="238" t="s">
        <v>369</v>
      </c>
      <c r="E96" s="239" t="s">
        <v>942</v>
      </c>
      <c r="F96" s="240" t="s">
        <v>943</v>
      </c>
      <c r="G96" s="241" t="s">
        <v>377</v>
      </c>
      <c r="H96" s="242">
        <v>13</v>
      </c>
      <c r="I96" s="243"/>
      <c r="J96" s="244">
        <f>ROUND(I96*H96,2)</f>
        <v>0</v>
      </c>
      <c r="K96" s="240" t="s">
        <v>21</v>
      </c>
      <c r="L96" s="245"/>
      <c r="M96" s="246" t="s">
        <v>21</v>
      </c>
      <c r="N96" s="247" t="s">
        <v>43</v>
      </c>
      <c r="O96" s="42"/>
      <c r="P96" s="202">
        <f>O96*H96</f>
        <v>0</v>
      </c>
      <c r="Q96" s="202">
        <v>3.78</v>
      </c>
      <c r="R96" s="202">
        <f>Q96*H96</f>
        <v>49.14</v>
      </c>
      <c r="S96" s="202">
        <v>0</v>
      </c>
      <c r="T96" s="203">
        <f>S96*H96</f>
        <v>0</v>
      </c>
      <c r="AR96" s="24" t="s">
        <v>208</v>
      </c>
      <c r="AT96" s="24" t="s">
        <v>369</v>
      </c>
      <c r="AU96" s="24" t="s">
        <v>82</v>
      </c>
      <c r="AY96" s="24" t="s">
        <v>164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80</v>
      </c>
      <c r="BK96" s="204">
        <f>ROUND(I96*H96,2)</f>
        <v>0</v>
      </c>
      <c r="BL96" s="24" t="s">
        <v>171</v>
      </c>
      <c r="BM96" s="24" t="s">
        <v>944</v>
      </c>
    </row>
    <row r="97" spans="2:65" s="1" customFormat="1" ht="40.5">
      <c r="B97" s="41"/>
      <c r="C97" s="63"/>
      <c r="D97" s="208" t="s">
        <v>173</v>
      </c>
      <c r="E97" s="63"/>
      <c r="F97" s="209" t="s">
        <v>614</v>
      </c>
      <c r="G97" s="63"/>
      <c r="H97" s="63"/>
      <c r="I97" s="163"/>
      <c r="J97" s="63"/>
      <c r="K97" s="63"/>
      <c r="L97" s="61"/>
      <c r="M97" s="207"/>
      <c r="N97" s="42"/>
      <c r="O97" s="42"/>
      <c r="P97" s="42"/>
      <c r="Q97" s="42"/>
      <c r="R97" s="42"/>
      <c r="S97" s="42"/>
      <c r="T97" s="78"/>
      <c r="AT97" s="24" t="s">
        <v>173</v>
      </c>
      <c r="AU97" s="24" t="s">
        <v>82</v>
      </c>
    </row>
    <row r="98" spans="2:65" s="1" customFormat="1" ht="82.5" customHeight="1">
      <c r="B98" s="41"/>
      <c r="C98" s="238" t="s">
        <v>165</v>
      </c>
      <c r="D98" s="238" t="s">
        <v>369</v>
      </c>
      <c r="E98" s="239" t="s">
        <v>945</v>
      </c>
      <c r="F98" s="240" t="s">
        <v>946</v>
      </c>
      <c r="G98" s="241" t="s">
        <v>377</v>
      </c>
      <c r="H98" s="242">
        <v>1</v>
      </c>
      <c r="I98" s="243"/>
      <c r="J98" s="244">
        <f>ROUND(I98*H98,2)</f>
        <v>0</v>
      </c>
      <c r="K98" s="240" t="s">
        <v>21</v>
      </c>
      <c r="L98" s="245"/>
      <c r="M98" s="246" t="s">
        <v>21</v>
      </c>
      <c r="N98" s="247" t="s">
        <v>43</v>
      </c>
      <c r="O98" s="42"/>
      <c r="P98" s="202">
        <f>O98*H98</f>
        <v>0</v>
      </c>
      <c r="Q98" s="202">
        <v>3.78</v>
      </c>
      <c r="R98" s="202">
        <f>Q98*H98</f>
        <v>3.78</v>
      </c>
      <c r="S98" s="202">
        <v>0</v>
      </c>
      <c r="T98" s="203">
        <f>S98*H98</f>
        <v>0</v>
      </c>
      <c r="AR98" s="24" t="s">
        <v>208</v>
      </c>
      <c r="AT98" s="24" t="s">
        <v>369</v>
      </c>
      <c r="AU98" s="24" t="s">
        <v>82</v>
      </c>
      <c r="AY98" s="24" t="s">
        <v>164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80</v>
      </c>
      <c r="BK98" s="204">
        <f>ROUND(I98*H98,2)</f>
        <v>0</v>
      </c>
      <c r="BL98" s="24" t="s">
        <v>171</v>
      </c>
      <c r="BM98" s="24" t="s">
        <v>947</v>
      </c>
    </row>
    <row r="99" spans="2:65" s="1" customFormat="1" ht="40.5">
      <c r="B99" s="41"/>
      <c r="C99" s="63"/>
      <c r="D99" s="208" t="s">
        <v>173</v>
      </c>
      <c r="E99" s="63"/>
      <c r="F99" s="209" t="s">
        <v>614</v>
      </c>
      <c r="G99" s="63"/>
      <c r="H99" s="63"/>
      <c r="I99" s="163"/>
      <c r="J99" s="63"/>
      <c r="K99" s="63"/>
      <c r="L99" s="61"/>
      <c r="M99" s="207"/>
      <c r="N99" s="42"/>
      <c r="O99" s="42"/>
      <c r="P99" s="42"/>
      <c r="Q99" s="42"/>
      <c r="R99" s="42"/>
      <c r="S99" s="42"/>
      <c r="T99" s="78"/>
      <c r="AT99" s="24" t="s">
        <v>173</v>
      </c>
      <c r="AU99" s="24" t="s">
        <v>82</v>
      </c>
    </row>
    <row r="100" spans="2:65" s="1" customFormat="1" ht="31.5" customHeight="1">
      <c r="B100" s="41"/>
      <c r="C100" s="193" t="s">
        <v>215</v>
      </c>
      <c r="D100" s="193" t="s">
        <v>167</v>
      </c>
      <c r="E100" s="194" t="s">
        <v>948</v>
      </c>
      <c r="F100" s="195" t="s">
        <v>949</v>
      </c>
      <c r="G100" s="196" t="s">
        <v>486</v>
      </c>
      <c r="H100" s="197">
        <v>56</v>
      </c>
      <c r="I100" s="198"/>
      <c r="J100" s="199">
        <f>ROUND(I100*H100,2)</f>
        <v>0</v>
      </c>
      <c r="K100" s="195" t="s">
        <v>181</v>
      </c>
      <c r="L100" s="61"/>
      <c r="M100" s="200" t="s">
        <v>21</v>
      </c>
      <c r="N100" s="201" t="s">
        <v>43</v>
      </c>
      <c r="O100" s="42"/>
      <c r="P100" s="202">
        <f>O100*H100</f>
        <v>0</v>
      </c>
      <c r="Q100" s="202">
        <v>0.31945000000000001</v>
      </c>
      <c r="R100" s="202">
        <f>Q100*H100</f>
        <v>17.889200000000002</v>
      </c>
      <c r="S100" s="202">
        <v>0</v>
      </c>
      <c r="T100" s="203">
        <f>S100*H100</f>
        <v>0</v>
      </c>
      <c r="AR100" s="24" t="s">
        <v>171</v>
      </c>
      <c r="AT100" s="24" t="s">
        <v>167</v>
      </c>
      <c r="AU100" s="24" t="s">
        <v>82</v>
      </c>
      <c r="AY100" s="24" t="s">
        <v>164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80</v>
      </c>
      <c r="BK100" s="204">
        <f>ROUND(I100*H100,2)</f>
        <v>0</v>
      </c>
      <c r="BL100" s="24" t="s">
        <v>171</v>
      </c>
      <c r="BM100" s="24" t="s">
        <v>950</v>
      </c>
    </row>
    <row r="101" spans="2:65" s="1" customFormat="1" ht="40.5">
      <c r="B101" s="41"/>
      <c r="C101" s="63"/>
      <c r="D101" s="205" t="s">
        <v>173</v>
      </c>
      <c r="E101" s="63"/>
      <c r="F101" s="206" t="s">
        <v>951</v>
      </c>
      <c r="G101" s="63"/>
      <c r="H101" s="63"/>
      <c r="I101" s="163"/>
      <c r="J101" s="63"/>
      <c r="K101" s="63"/>
      <c r="L101" s="61"/>
      <c r="M101" s="207"/>
      <c r="N101" s="42"/>
      <c r="O101" s="42"/>
      <c r="P101" s="42"/>
      <c r="Q101" s="42"/>
      <c r="R101" s="42"/>
      <c r="S101" s="42"/>
      <c r="T101" s="78"/>
      <c r="AT101" s="24" t="s">
        <v>173</v>
      </c>
      <c r="AU101" s="24" t="s">
        <v>82</v>
      </c>
    </row>
    <row r="102" spans="2:65" s="11" customFormat="1" ht="13.5">
      <c r="B102" s="213"/>
      <c r="C102" s="214"/>
      <c r="D102" s="208" t="s">
        <v>326</v>
      </c>
      <c r="E102" s="215" t="s">
        <v>21</v>
      </c>
      <c r="F102" s="216" t="s">
        <v>952</v>
      </c>
      <c r="G102" s="214"/>
      <c r="H102" s="217">
        <v>56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326</v>
      </c>
      <c r="AU102" s="223" t="s">
        <v>82</v>
      </c>
      <c r="AV102" s="11" t="s">
        <v>82</v>
      </c>
      <c r="AW102" s="11" t="s">
        <v>35</v>
      </c>
      <c r="AX102" s="11" t="s">
        <v>80</v>
      </c>
      <c r="AY102" s="223" t="s">
        <v>164</v>
      </c>
    </row>
    <row r="103" spans="2:65" s="1" customFormat="1" ht="31.5" customHeight="1">
      <c r="B103" s="41"/>
      <c r="C103" s="193" t="s">
        <v>219</v>
      </c>
      <c r="D103" s="193" t="s">
        <v>167</v>
      </c>
      <c r="E103" s="194" t="s">
        <v>953</v>
      </c>
      <c r="F103" s="195" t="s">
        <v>954</v>
      </c>
      <c r="G103" s="196" t="s">
        <v>303</v>
      </c>
      <c r="H103" s="197">
        <v>23.795000000000002</v>
      </c>
      <c r="I103" s="198"/>
      <c r="J103" s="199">
        <f>ROUND(I103*H103,2)</f>
        <v>0</v>
      </c>
      <c r="K103" s="195" t="s">
        <v>21</v>
      </c>
      <c r="L103" s="61"/>
      <c r="M103" s="200" t="s">
        <v>21</v>
      </c>
      <c r="N103" s="201" t="s">
        <v>43</v>
      </c>
      <c r="O103" s="42"/>
      <c r="P103" s="202">
        <f>O103*H103</f>
        <v>0</v>
      </c>
      <c r="Q103" s="202">
        <v>0.27600000000000002</v>
      </c>
      <c r="R103" s="202">
        <f>Q103*H103</f>
        <v>6.5674200000000011</v>
      </c>
      <c r="S103" s="202">
        <v>0</v>
      </c>
      <c r="T103" s="203">
        <f>S103*H103</f>
        <v>0</v>
      </c>
      <c r="AR103" s="24" t="s">
        <v>171</v>
      </c>
      <c r="AT103" s="24" t="s">
        <v>167</v>
      </c>
      <c r="AU103" s="24" t="s">
        <v>82</v>
      </c>
      <c r="AY103" s="24" t="s">
        <v>164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80</v>
      </c>
      <c r="BK103" s="204">
        <f>ROUND(I103*H103,2)</f>
        <v>0</v>
      </c>
      <c r="BL103" s="24" t="s">
        <v>171</v>
      </c>
      <c r="BM103" s="24" t="s">
        <v>955</v>
      </c>
    </row>
    <row r="104" spans="2:65" s="1" customFormat="1" ht="54">
      <c r="B104" s="41"/>
      <c r="C104" s="63"/>
      <c r="D104" s="205" t="s">
        <v>173</v>
      </c>
      <c r="E104" s="63"/>
      <c r="F104" s="206" t="s">
        <v>956</v>
      </c>
      <c r="G104" s="63"/>
      <c r="H104" s="63"/>
      <c r="I104" s="163"/>
      <c r="J104" s="63"/>
      <c r="K104" s="63"/>
      <c r="L104" s="61"/>
      <c r="M104" s="207"/>
      <c r="N104" s="42"/>
      <c r="O104" s="42"/>
      <c r="P104" s="42"/>
      <c r="Q104" s="42"/>
      <c r="R104" s="42"/>
      <c r="S104" s="42"/>
      <c r="T104" s="78"/>
      <c r="AT104" s="24" t="s">
        <v>173</v>
      </c>
      <c r="AU104" s="24" t="s">
        <v>82</v>
      </c>
    </row>
    <row r="105" spans="2:65" s="11" customFormat="1" ht="13.5">
      <c r="B105" s="213"/>
      <c r="C105" s="214"/>
      <c r="D105" s="208" t="s">
        <v>326</v>
      </c>
      <c r="E105" s="215" t="s">
        <v>21</v>
      </c>
      <c r="F105" s="216" t="s">
        <v>957</v>
      </c>
      <c r="G105" s="214"/>
      <c r="H105" s="217">
        <v>23.795000000000002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326</v>
      </c>
      <c r="AU105" s="223" t="s">
        <v>82</v>
      </c>
      <c r="AV105" s="11" t="s">
        <v>82</v>
      </c>
      <c r="AW105" s="11" t="s">
        <v>35</v>
      </c>
      <c r="AX105" s="11" t="s">
        <v>80</v>
      </c>
      <c r="AY105" s="223" t="s">
        <v>164</v>
      </c>
    </row>
    <row r="106" spans="2:65" s="1" customFormat="1" ht="31.5" customHeight="1">
      <c r="B106" s="41"/>
      <c r="C106" s="193" t="s">
        <v>225</v>
      </c>
      <c r="D106" s="193" t="s">
        <v>167</v>
      </c>
      <c r="E106" s="194" t="s">
        <v>958</v>
      </c>
      <c r="F106" s="195" t="s">
        <v>959</v>
      </c>
      <c r="G106" s="196" t="s">
        <v>303</v>
      </c>
      <c r="H106" s="197">
        <v>95.18</v>
      </c>
      <c r="I106" s="198"/>
      <c r="J106" s="199">
        <f>ROUND(I106*H106,2)</f>
        <v>0</v>
      </c>
      <c r="K106" s="195" t="s">
        <v>181</v>
      </c>
      <c r="L106" s="61"/>
      <c r="M106" s="200" t="s">
        <v>21</v>
      </c>
      <c r="N106" s="201" t="s">
        <v>43</v>
      </c>
      <c r="O106" s="42"/>
      <c r="P106" s="202">
        <f>O106*H106</f>
        <v>0</v>
      </c>
      <c r="Q106" s="202">
        <v>0.46200000000000002</v>
      </c>
      <c r="R106" s="202">
        <f>Q106*H106</f>
        <v>43.973160000000007</v>
      </c>
      <c r="S106" s="202">
        <v>0</v>
      </c>
      <c r="T106" s="203">
        <f>S106*H106</f>
        <v>0</v>
      </c>
      <c r="AR106" s="24" t="s">
        <v>171</v>
      </c>
      <c r="AT106" s="24" t="s">
        <v>167</v>
      </c>
      <c r="AU106" s="24" t="s">
        <v>82</v>
      </c>
      <c r="AY106" s="24" t="s">
        <v>164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80</v>
      </c>
      <c r="BK106" s="204">
        <f>ROUND(I106*H106,2)</f>
        <v>0</v>
      </c>
      <c r="BL106" s="24" t="s">
        <v>171</v>
      </c>
      <c r="BM106" s="24" t="s">
        <v>960</v>
      </c>
    </row>
    <row r="107" spans="2:65" s="1" customFormat="1" ht="67.5">
      <c r="B107" s="41"/>
      <c r="C107" s="63"/>
      <c r="D107" s="205" t="s">
        <v>173</v>
      </c>
      <c r="E107" s="63"/>
      <c r="F107" s="206" t="s">
        <v>961</v>
      </c>
      <c r="G107" s="63"/>
      <c r="H107" s="63"/>
      <c r="I107" s="163"/>
      <c r="J107" s="63"/>
      <c r="K107" s="63"/>
      <c r="L107" s="61"/>
      <c r="M107" s="207"/>
      <c r="N107" s="42"/>
      <c r="O107" s="42"/>
      <c r="P107" s="42"/>
      <c r="Q107" s="42"/>
      <c r="R107" s="42"/>
      <c r="S107" s="42"/>
      <c r="T107" s="78"/>
      <c r="AT107" s="24" t="s">
        <v>173</v>
      </c>
      <c r="AU107" s="24" t="s">
        <v>82</v>
      </c>
    </row>
    <row r="108" spans="2:65" s="11" customFormat="1" ht="13.5">
      <c r="B108" s="213"/>
      <c r="C108" s="214"/>
      <c r="D108" s="208" t="s">
        <v>326</v>
      </c>
      <c r="E108" s="215" t="s">
        <v>21</v>
      </c>
      <c r="F108" s="216" t="s">
        <v>962</v>
      </c>
      <c r="G108" s="214"/>
      <c r="H108" s="217">
        <v>95.18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326</v>
      </c>
      <c r="AU108" s="223" t="s">
        <v>82</v>
      </c>
      <c r="AV108" s="11" t="s">
        <v>82</v>
      </c>
      <c r="AW108" s="11" t="s">
        <v>35</v>
      </c>
      <c r="AX108" s="11" t="s">
        <v>80</v>
      </c>
      <c r="AY108" s="223" t="s">
        <v>164</v>
      </c>
    </row>
    <row r="109" spans="2:65" s="1" customFormat="1" ht="22.5" customHeight="1">
      <c r="B109" s="41"/>
      <c r="C109" s="193" t="s">
        <v>229</v>
      </c>
      <c r="D109" s="193" t="s">
        <v>167</v>
      </c>
      <c r="E109" s="194" t="s">
        <v>963</v>
      </c>
      <c r="F109" s="195" t="s">
        <v>964</v>
      </c>
      <c r="G109" s="196" t="s">
        <v>303</v>
      </c>
      <c r="H109" s="197">
        <v>71.385000000000005</v>
      </c>
      <c r="I109" s="198"/>
      <c r="J109" s="199">
        <f>ROUND(I109*H109,2)</f>
        <v>0</v>
      </c>
      <c r="K109" s="195" t="s">
        <v>21</v>
      </c>
      <c r="L109" s="61"/>
      <c r="M109" s="200" t="s">
        <v>21</v>
      </c>
      <c r="N109" s="201" t="s">
        <v>43</v>
      </c>
      <c r="O109" s="42"/>
      <c r="P109" s="202">
        <f>O109*H109</f>
        <v>0</v>
      </c>
      <c r="Q109" s="202">
        <v>1.1900000000000001E-2</v>
      </c>
      <c r="R109" s="202">
        <f>Q109*H109</f>
        <v>0.84948150000000011</v>
      </c>
      <c r="S109" s="202">
        <v>0</v>
      </c>
      <c r="T109" s="203">
        <f>S109*H109</f>
        <v>0</v>
      </c>
      <c r="AR109" s="24" t="s">
        <v>171</v>
      </c>
      <c r="AT109" s="24" t="s">
        <v>167</v>
      </c>
      <c r="AU109" s="24" t="s">
        <v>82</v>
      </c>
      <c r="AY109" s="24" t="s">
        <v>164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80</v>
      </c>
      <c r="BK109" s="204">
        <f>ROUND(I109*H109,2)</f>
        <v>0</v>
      </c>
      <c r="BL109" s="24" t="s">
        <v>171</v>
      </c>
      <c r="BM109" s="24" t="s">
        <v>965</v>
      </c>
    </row>
    <row r="110" spans="2:65" s="1" customFormat="1" ht="54">
      <c r="B110" s="41"/>
      <c r="C110" s="63"/>
      <c r="D110" s="205" t="s">
        <v>173</v>
      </c>
      <c r="E110" s="63"/>
      <c r="F110" s="206" t="s">
        <v>966</v>
      </c>
      <c r="G110" s="63"/>
      <c r="H110" s="63"/>
      <c r="I110" s="163"/>
      <c r="J110" s="63"/>
      <c r="K110" s="63"/>
      <c r="L110" s="61"/>
      <c r="M110" s="207"/>
      <c r="N110" s="42"/>
      <c r="O110" s="42"/>
      <c r="P110" s="42"/>
      <c r="Q110" s="42"/>
      <c r="R110" s="42"/>
      <c r="S110" s="42"/>
      <c r="T110" s="78"/>
      <c r="AT110" s="24" t="s">
        <v>173</v>
      </c>
      <c r="AU110" s="24" t="s">
        <v>82</v>
      </c>
    </row>
    <row r="111" spans="2:65" s="11" customFormat="1" ht="13.5">
      <c r="B111" s="213"/>
      <c r="C111" s="214"/>
      <c r="D111" s="205" t="s">
        <v>326</v>
      </c>
      <c r="E111" s="224" t="s">
        <v>21</v>
      </c>
      <c r="F111" s="225" t="s">
        <v>967</v>
      </c>
      <c r="G111" s="214"/>
      <c r="H111" s="226">
        <v>71.385000000000005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326</v>
      </c>
      <c r="AU111" s="223" t="s">
        <v>82</v>
      </c>
      <c r="AV111" s="11" t="s">
        <v>82</v>
      </c>
      <c r="AW111" s="11" t="s">
        <v>35</v>
      </c>
      <c r="AX111" s="11" t="s">
        <v>80</v>
      </c>
      <c r="AY111" s="223" t="s">
        <v>164</v>
      </c>
    </row>
    <row r="112" spans="2:65" s="10" customFormat="1" ht="29.85" customHeight="1">
      <c r="B112" s="176"/>
      <c r="C112" s="177"/>
      <c r="D112" s="190" t="s">
        <v>71</v>
      </c>
      <c r="E112" s="191" t="s">
        <v>784</v>
      </c>
      <c r="F112" s="191" t="s">
        <v>621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P113</f>
        <v>0</v>
      </c>
      <c r="Q112" s="184"/>
      <c r="R112" s="185">
        <f>R113</f>
        <v>0</v>
      </c>
      <c r="S112" s="184"/>
      <c r="T112" s="186">
        <f>T113</f>
        <v>0</v>
      </c>
      <c r="AR112" s="187" t="s">
        <v>80</v>
      </c>
      <c r="AT112" s="188" t="s">
        <v>71</v>
      </c>
      <c r="AU112" s="188" t="s">
        <v>80</v>
      </c>
      <c r="AY112" s="187" t="s">
        <v>164</v>
      </c>
      <c r="BK112" s="189">
        <f>BK113</f>
        <v>0</v>
      </c>
    </row>
    <row r="113" spans="2:65" s="1" customFormat="1" ht="31.5" customHeight="1">
      <c r="B113" s="41"/>
      <c r="C113" s="193" t="s">
        <v>235</v>
      </c>
      <c r="D113" s="193" t="s">
        <v>167</v>
      </c>
      <c r="E113" s="194" t="s">
        <v>968</v>
      </c>
      <c r="F113" s="195" t="s">
        <v>969</v>
      </c>
      <c r="G113" s="196" t="s">
        <v>345</v>
      </c>
      <c r="H113" s="197">
        <v>122.199</v>
      </c>
      <c r="I113" s="198"/>
      <c r="J113" s="199">
        <f>ROUND(I113*H113,2)</f>
        <v>0</v>
      </c>
      <c r="K113" s="195" t="s">
        <v>181</v>
      </c>
      <c r="L113" s="61"/>
      <c r="M113" s="200" t="s">
        <v>21</v>
      </c>
      <c r="N113" s="275" t="s">
        <v>43</v>
      </c>
      <c r="O113" s="211"/>
      <c r="P113" s="276">
        <f>O113*H113</f>
        <v>0</v>
      </c>
      <c r="Q113" s="276">
        <v>0</v>
      </c>
      <c r="R113" s="276">
        <f>Q113*H113</f>
        <v>0</v>
      </c>
      <c r="S113" s="276">
        <v>0</v>
      </c>
      <c r="T113" s="277">
        <f>S113*H113</f>
        <v>0</v>
      </c>
      <c r="AR113" s="24" t="s">
        <v>171</v>
      </c>
      <c r="AT113" s="24" t="s">
        <v>167</v>
      </c>
      <c r="AU113" s="24" t="s">
        <v>82</v>
      </c>
      <c r="AY113" s="24" t="s">
        <v>164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80</v>
      </c>
      <c r="BK113" s="204">
        <f>ROUND(I113*H113,2)</f>
        <v>0</v>
      </c>
      <c r="BL113" s="24" t="s">
        <v>171</v>
      </c>
      <c r="BM113" s="24" t="s">
        <v>970</v>
      </c>
    </row>
    <row r="114" spans="2:65" s="1" customFormat="1" ht="6.95" customHeight="1">
      <c r="B114" s="56"/>
      <c r="C114" s="57"/>
      <c r="D114" s="57"/>
      <c r="E114" s="57"/>
      <c r="F114" s="57"/>
      <c r="G114" s="57"/>
      <c r="H114" s="57"/>
      <c r="I114" s="139"/>
      <c r="J114" s="57"/>
      <c r="K114" s="57"/>
      <c r="L114" s="61"/>
    </row>
  </sheetData>
  <sheetProtection password="CC35" sheet="1" objects="1" scenarios="1" formatCells="0" formatColumns="0" formatRows="0" sort="0" autoFilter="0"/>
  <autoFilter ref="C79:K11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 001 - Všeobecné a obec...</vt:lpstr>
      <vt:lpstr>SO 101 - Okružní křižovat...</vt:lpstr>
      <vt:lpstr>SO 102 - Místní komunikac...</vt:lpstr>
      <vt:lpstr>SO 103 - Místní komunikac...</vt:lpstr>
      <vt:lpstr>SO 104 - Parkoviště v uli...</vt:lpstr>
      <vt:lpstr>SO 105 - Chodníky – beton...</vt:lpstr>
      <vt:lpstr>SO 106 - Rameno k motorestu </vt:lpstr>
      <vt:lpstr>SO 201 - Protihluková stěna </vt:lpstr>
      <vt:lpstr>SO 301 - Odvodnění komuni...</vt:lpstr>
      <vt:lpstr>SO 302 - Prodloužení prop...</vt:lpstr>
      <vt:lpstr>SO 303 - Přeložka vodovodu </vt:lpstr>
      <vt:lpstr>SO 401 - VEŘEJNÉ OSVĚTLENÍ </vt:lpstr>
      <vt:lpstr>Pokyny pro vyplnění</vt:lpstr>
      <vt:lpstr>'Rekapitulace stavby'!Názvy_tisku</vt:lpstr>
      <vt:lpstr>'SO 001 - Všeobecné a obec...'!Názvy_tisku</vt:lpstr>
      <vt:lpstr>'SO 101 - Okružní křižovat...'!Názvy_tisku</vt:lpstr>
      <vt:lpstr>'SO 102 - Místní komunikac...'!Názvy_tisku</vt:lpstr>
      <vt:lpstr>'SO 103 - Místní komunikac...'!Názvy_tisku</vt:lpstr>
      <vt:lpstr>'SO 104 - Parkoviště v uli...'!Názvy_tisku</vt:lpstr>
      <vt:lpstr>'SO 105 - Chodníky – beton...'!Názvy_tisku</vt:lpstr>
      <vt:lpstr>'SO 106 - Rameno k motorestu '!Názvy_tisku</vt:lpstr>
      <vt:lpstr>'SO 201 - Protihluková stěna '!Názvy_tisku</vt:lpstr>
      <vt:lpstr>'SO 301 - Odvodnění komuni...'!Názvy_tisku</vt:lpstr>
      <vt:lpstr>'SO 302 - Prodloužení prop...'!Názvy_tisku</vt:lpstr>
      <vt:lpstr>'SO 303 - Přeložka vodovodu '!Názvy_tisku</vt:lpstr>
      <vt:lpstr>'SO 401 - VEŘEJNÉ OSVĚTLENÍ '!Názvy_tisku</vt:lpstr>
      <vt:lpstr>'Pokyny pro vyplnění'!Oblast_tisku</vt:lpstr>
      <vt:lpstr>'Rekapitulace stavby'!Oblast_tisku</vt:lpstr>
      <vt:lpstr>'SO 001 - Všeobecné a obec...'!Oblast_tisku</vt:lpstr>
      <vt:lpstr>'SO 101 - Okružní křižovat...'!Oblast_tisku</vt:lpstr>
      <vt:lpstr>'SO 102 - Místní komunikac...'!Oblast_tisku</vt:lpstr>
      <vt:lpstr>'SO 103 - Místní komunikac...'!Oblast_tisku</vt:lpstr>
      <vt:lpstr>'SO 104 - Parkoviště v uli...'!Oblast_tisku</vt:lpstr>
      <vt:lpstr>'SO 105 - Chodníky – beton...'!Oblast_tisku</vt:lpstr>
      <vt:lpstr>'SO 106 - Rameno k motorestu '!Oblast_tisku</vt:lpstr>
      <vt:lpstr>'SO 201 - Protihluková stěna '!Oblast_tisku</vt:lpstr>
      <vt:lpstr>'SO 301 - Odvodnění komuni...'!Oblast_tisku</vt:lpstr>
      <vt:lpstr>'SO 302 - Prodloužení prop...'!Oblast_tisku</vt:lpstr>
      <vt:lpstr>'SO 303 - Přeložka vodovodu '!Oblast_tisku</vt:lpstr>
      <vt:lpstr>'SO 401 - VEŘEJNÉ OSVĚTLENÍ 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Mazlik</dc:creator>
  <cp:lastModifiedBy>User</cp:lastModifiedBy>
  <dcterms:created xsi:type="dcterms:W3CDTF">2018-08-21T17:33:37Z</dcterms:created>
  <dcterms:modified xsi:type="dcterms:W3CDTF">2018-08-21T17:34:02Z</dcterms:modified>
</cp:coreProperties>
</file>